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4d339122c142/Desktop/KNHS/Outdoor 2025/"/>
    </mc:Choice>
  </mc:AlternateContent>
  <xr:revisionPtr revIDLastSave="504" documentId="13_ncr:1_{2FE7A664-9AB5-4636-B47C-0FF1F55E6DF7}" xr6:coauthVersionLast="47" xr6:coauthVersionMax="47" xr10:uidLastSave="{BF4FBDC6-B545-4FB4-A032-B931DDDA25EB}"/>
  <bookViews>
    <workbookView xWindow="28680" yWindow="-120" windowWidth="29040" windowHeight="15720" xr2:uid="{00000000-000D-0000-FFFF-FFFF00000000}"/>
  </bookViews>
  <sheets>
    <sheet name="B" sheetId="35" r:id="rId1"/>
    <sheet name="L1" sheetId="47" r:id="rId2"/>
    <sheet name="L2" sheetId="48" r:id="rId3"/>
    <sheet name="M1" sheetId="4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48" l="1"/>
  <c r="H4" i="48"/>
  <c r="H13" i="35"/>
  <c r="C13" i="35" s="1" a="1"/>
  <c r="C13" i="35" s="1"/>
  <c r="H10" i="49"/>
  <c r="C10" i="49" s="1" a="1"/>
  <c r="C10" i="49" s="1"/>
  <c r="H23" i="47"/>
  <c r="H26" i="49"/>
  <c r="H25" i="49"/>
  <c r="H18" i="49"/>
  <c r="H9" i="49"/>
  <c r="H13" i="48"/>
  <c r="H25" i="47"/>
  <c r="H38" i="49"/>
  <c r="C38" i="49" s="1" a="1"/>
  <c r="C38" i="49" s="1"/>
  <c r="H22" i="49"/>
  <c r="B22" i="49" s="1" a="1"/>
  <c r="B22" i="49" s="1"/>
  <c r="H32" i="49"/>
  <c r="C32" i="49" s="1" a="1"/>
  <c r="C32" i="49" s="1"/>
  <c r="H19" i="49"/>
  <c r="C19" i="49" s="1" a="1"/>
  <c r="C19" i="49" s="1"/>
  <c r="H27" i="49"/>
  <c r="C27" i="49" s="1" a="1"/>
  <c r="C27" i="49" s="1"/>
  <c r="H3" i="49"/>
  <c r="C3" i="49" s="1" a="1"/>
  <c r="C3" i="49" s="1"/>
  <c r="H37" i="49"/>
  <c r="C37" i="49" s="1" a="1"/>
  <c r="C37" i="49" s="1"/>
  <c r="H36" i="47"/>
  <c r="H33" i="47"/>
  <c r="C33" i="47" s="1" a="1"/>
  <c r="C33" i="47" s="1"/>
  <c r="H40" i="47"/>
  <c r="C40" i="47" s="1" a="1"/>
  <c r="C40" i="47" s="1"/>
  <c r="H32" i="47"/>
  <c r="C32" i="47" s="1" a="1"/>
  <c r="C32" i="47" s="1"/>
  <c r="H14" i="47"/>
  <c r="B14" i="47" s="1" a="1"/>
  <c r="B14" i="47" s="1"/>
  <c r="H38" i="47"/>
  <c r="C38" i="47" s="1" a="1"/>
  <c r="C38" i="47" s="1"/>
  <c r="H43" i="47"/>
  <c r="H28" i="47"/>
  <c r="B28" i="47" s="1" a="1"/>
  <c r="B28" i="47" s="1"/>
  <c r="H12" i="47"/>
  <c r="B12" i="47" s="1" a="1"/>
  <c r="B12" i="47" s="1"/>
  <c r="H16" i="47"/>
  <c r="H11" i="47"/>
  <c r="C11" i="47" s="1" a="1"/>
  <c r="C11" i="47" s="1"/>
  <c r="H19" i="47"/>
  <c r="H34" i="47"/>
  <c r="H29" i="47"/>
  <c r="C29" i="47" s="1" a="1"/>
  <c r="C29" i="47" s="1"/>
  <c r="H15" i="48"/>
  <c r="C15" i="48" s="1" a="1"/>
  <c r="C15" i="48" s="1"/>
  <c r="H23" i="48"/>
  <c r="C23" i="48" s="1" a="1"/>
  <c r="C23" i="48" s="1"/>
  <c r="H24" i="48"/>
  <c r="B24" i="48" s="1" a="1"/>
  <c r="B24" i="48" s="1"/>
  <c r="H35" i="48"/>
  <c r="H21" i="48"/>
  <c r="H20" i="48"/>
  <c r="C20" i="48" s="1" a="1"/>
  <c r="C20" i="48" s="1"/>
  <c r="H22" i="48"/>
  <c r="H14" i="48"/>
  <c r="C14" i="48" s="1" a="1"/>
  <c r="C14" i="48" s="1"/>
  <c r="H33" i="48"/>
  <c r="B33" i="48" s="1" a="1"/>
  <c r="B33" i="48" s="1"/>
  <c r="H31" i="48"/>
  <c r="C31" i="48" s="1" a="1"/>
  <c r="C31" i="48" s="1"/>
  <c r="C22" i="48" a="1"/>
  <c r="C22" i="48" s="1"/>
  <c r="H32" i="35"/>
  <c r="C32" i="35" s="1" a="1"/>
  <c r="C32" i="35" s="1"/>
  <c r="H21" i="35"/>
  <c r="C21" i="35" s="1" a="1"/>
  <c r="C21" i="35" s="1"/>
  <c r="H28" i="35"/>
  <c r="C28" i="35" s="1" a="1"/>
  <c r="C28" i="35" s="1"/>
  <c r="H9" i="35"/>
  <c r="B9" i="35" s="1" a="1"/>
  <c r="B9" i="35" s="1"/>
  <c r="H38" i="35"/>
  <c r="C38" i="35" s="1" a="1"/>
  <c r="C38" i="35" s="1"/>
  <c r="H8" i="35"/>
  <c r="C8" i="35" s="1" a="1"/>
  <c r="C8" i="35" s="1"/>
  <c r="C65" i="49" a="1"/>
  <c r="C65" i="49" s="1"/>
  <c r="B65" i="49" a="1"/>
  <c r="B65" i="49" s="1"/>
  <c r="C64" i="49" a="1"/>
  <c r="C64" i="49" s="1"/>
  <c r="B64" i="49" a="1"/>
  <c r="B64" i="49" s="1"/>
  <c r="C63" i="49" a="1"/>
  <c r="C63" i="49" s="1"/>
  <c r="B63" i="49" a="1"/>
  <c r="B63" i="49" s="1"/>
  <c r="C62" i="49" a="1"/>
  <c r="C62" i="49" s="1"/>
  <c r="B62" i="49" a="1"/>
  <c r="B62" i="49" s="1"/>
  <c r="C61" i="49" a="1"/>
  <c r="C61" i="49" s="1"/>
  <c r="B61" i="49" a="1"/>
  <c r="B61" i="49" s="1"/>
  <c r="C60" i="49" a="1"/>
  <c r="C60" i="49" s="1"/>
  <c r="B60" i="49" a="1"/>
  <c r="B60" i="49" s="1"/>
  <c r="C59" i="49" a="1"/>
  <c r="C59" i="49" s="1"/>
  <c r="B59" i="49" a="1"/>
  <c r="B59" i="49" s="1"/>
  <c r="C58" i="49" a="1"/>
  <c r="C58" i="49" s="1"/>
  <c r="B58" i="49" a="1"/>
  <c r="B58" i="49" s="1"/>
  <c r="C57" i="49" a="1"/>
  <c r="C57" i="49" s="1"/>
  <c r="B57" i="49" a="1"/>
  <c r="B57" i="49" s="1"/>
  <c r="C56" i="49" a="1"/>
  <c r="C56" i="49" s="1"/>
  <c r="B56" i="49" a="1"/>
  <c r="B56" i="49" s="1"/>
  <c r="C55" i="49" a="1"/>
  <c r="C55" i="49" s="1"/>
  <c r="B55" i="49" a="1"/>
  <c r="B55" i="49" s="1"/>
  <c r="C54" i="49" a="1"/>
  <c r="C54" i="49" s="1"/>
  <c r="B54" i="49" a="1"/>
  <c r="B54" i="49" s="1"/>
  <c r="C53" i="49" a="1"/>
  <c r="C53" i="49" s="1"/>
  <c r="B53" i="49" a="1"/>
  <c r="B53" i="49" s="1"/>
  <c r="C52" i="49" a="1"/>
  <c r="C52" i="49" s="1"/>
  <c r="B52" i="49" a="1"/>
  <c r="B52" i="49" s="1"/>
  <c r="C51" i="49" a="1"/>
  <c r="C51" i="49" s="1"/>
  <c r="B51" i="49" a="1"/>
  <c r="B51" i="49" s="1"/>
  <c r="C50" i="49" a="1"/>
  <c r="C50" i="49" s="1"/>
  <c r="B50" i="49" a="1"/>
  <c r="B50" i="49" s="1"/>
  <c r="C49" i="49" a="1"/>
  <c r="C49" i="49" s="1"/>
  <c r="B49" i="49" a="1"/>
  <c r="B49" i="49" s="1"/>
  <c r="C48" i="49" a="1"/>
  <c r="C48" i="49" s="1"/>
  <c r="B48" i="49" a="1"/>
  <c r="B48" i="49" s="1"/>
  <c r="C47" i="49" a="1"/>
  <c r="C47" i="49" s="1"/>
  <c r="B47" i="49" a="1"/>
  <c r="B47" i="49" s="1"/>
  <c r="C46" i="49" a="1"/>
  <c r="C46" i="49" s="1"/>
  <c r="B46" i="49" a="1"/>
  <c r="B46" i="49" s="1"/>
  <c r="C35" i="49" a="1"/>
  <c r="C35" i="49" s="1"/>
  <c r="B35" i="49" a="1"/>
  <c r="B35" i="49" s="1"/>
  <c r="C24" i="49" a="1"/>
  <c r="C24" i="49" s="1"/>
  <c r="B24" i="49" a="1"/>
  <c r="B24" i="49" s="1"/>
  <c r="C36" i="49" a="1"/>
  <c r="C36" i="49" s="1"/>
  <c r="B36" i="49" a="1"/>
  <c r="B36" i="49" s="1"/>
  <c r="C41" i="49" a="1"/>
  <c r="C41" i="49" s="1"/>
  <c r="B41" i="49" a="1"/>
  <c r="B41" i="49" s="1"/>
  <c r="C29" i="49" a="1"/>
  <c r="C29" i="49" s="1"/>
  <c r="B29" i="49" a="1"/>
  <c r="B29" i="49" s="1"/>
  <c r="C5" i="49" a="1"/>
  <c r="C5" i="49" s="1"/>
  <c r="B5" i="49" a="1"/>
  <c r="B5" i="49" s="1"/>
  <c r="C28" i="49" a="1"/>
  <c r="C28" i="49" s="1"/>
  <c r="B28" i="49" a="1"/>
  <c r="B28" i="49" s="1"/>
  <c r="B3" i="49" a="1"/>
  <c r="B3" i="49" s="1"/>
  <c r="C12" i="49" a="1"/>
  <c r="C12" i="49" s="1"/>
  <c r="B12" i="49" a="1"/>
  <c r="B12" i="49" s="1"/>
  <c r="C7" i="49" a="1"/>
  <c r="C7" i="49" s="1"/>
  <c r="B7" i="49" a="1"/>
  <c r="B7" i="49" s="1"/>
  <c r="C16" i="49" a="1"/>
  <c r="C16" i="49" s="1"/>
  <c r="B16" i="49" a="1"/>
  <c r="B16" i="49" s="1"/>
  <c r="C15" i="49" a="1"/>
  <c r="C15" i="49" s="1"/>
  <c r="B15" i="49" a="1"/>
  <c r="B15" i="49" s="1"/>
  <c r="C6" i="49" a="1"/>
  <c r="C6" i="49" s="1"/>
  <c r="B6" i="49" a="1"/>
  <c r="B6" i="49" s="1"/>
  <c r="C14" i="49" a="1"/>
  <c r="C14" i="49" s="1"/>
  <c r="B14" i="49" a="1"/>
  <c r="B14" i="49" s="1"/>
  <c r="C39" i="49" a="1"/>
  <c r="C39" i="49" s="1"/>
  <c r="B39" i="49" a="1"/>
  <c r="B39" i="49" s="1"/>
  <c r="C44" i="49" a="1"/>
  <c r="C44" i="49" s="1"/>
  <c r="B44" i="49" a="1"/>
  <c r="B44" i="49" s="1"/>
  <c r="C13" i="49" a="1"/>
  <c r="C13" i="49" s="1"/>
  <c r="B13" i="49" a="1"/>
  <c r="B13" i="49" s="1"/>
  <c r="C20" i="49" a="1"/>
  <c r="C20" i="49" s="1"/>
  <c r="B20" i="49" a="1"/>
  <c r="B20" i="49" s="1"/>
  <c r="C11" i="49" a="1"/>
  <c r="C11" i="49" s="1"/>
  <c r="B11" i="49" a="1"/>
  <c r="B11" i="49" s="1"/>
  <c r="C17" i="49" a="1"/>
  <c r="C17" i="49" s="1"/>
  <c r="B17" i="49" a="1"/>
  <c r="B17" i="49" s="1"/>
  <c r="C30" i="49" a="1"/>
  <c r="C30" i="49" s="1"/>
  <c r="B30" i="49" a="1"/>
  <c r="B30" i="49" s="1"/>
  <c r="C45" i="49" a="1"/>
  <c r="C45" i="49" s="1"/>
  <c r="B45" i="49" a="1"/>
  <c r="B45" i="49" s="1"/>
  <c r="C42" i="49" a="1"/>
  <c r="C42" i="49" s="1"/>
  <c r="B42" i="49" a="1"/>
  <c r="B42" i="49" s="1"/>
  <c r="C43" i="49" a="1"/>
  <c r="C43" i="49" s="1"/>
  <c r="B43" i="49" a="1"/>
  <c r="B43" i="49" s="1"/>
  <c r="C4" i="49" a="1"/>
  <c r="C4" i="49" s="1"/>
  <c r="B4" i="49" a="1"/>
  <c r="B4" i="49" s="1"/>
  <c r="C34" i="49" a="1"/>
  <c r="C34" i="49" s="1"/>
  <c r="B34" i="49" a="1"/>
  <c r="B34" i="49" s="1"/>
  <c r="C23" i="49" a="1"/>
  <c r="C23" i="49" s="1"/>
  <c r="B23" i="49" a="1"/>
  <c r="B23" i="49" s="1"/>
  <c r="C9" i="49" a="1"/>
  <c r="C9" i="49" s="1"/>
  <c r="B9" i="49" a="1"/>
  <c r="B9" i="49" s="1"/>
  <c r="C31" i="49" a="1"/>
  <c r="C31" i="49" s="1"/>
  <c r="B31" i="49" a="1"/>
  <c r="B31" i="49" s="1"/>
  <c r="C25" i="49" a="1"/>
  <c r="C25" i="49" s="1"/>
  <c r="B25" i="49" a="1"/>
  <c r="B25" i="49" s="1"/>
  <c r="C8" i="49" a="1"/>
  <c r="C8" i="49" s="1"/>
  <c r="B8" i="49" a="1"/>
  <c r="B8" i="49" s="1"/>
  <c r="C26" i="49" a="1"/>
  <c r="C26" i="49" s="1"/>
  <c r="B26" i="49" a="1"/>
  <c r="B26" i="49" s="1"/>
  <c r="C18" i="49" a="1"/>
  <c r="C18" i="49" s="1"/>
  <c r="B18" i="49" a="1"/>
  <c r="B18" i="49" s="1"/>
  <c r="C33" i="49" a="1"/>
  <c r="C33" i="49" s="1"/>
  <c r="B33" i="49" a="1"/>
  <c r="B33" i="49" s="1"/>
  <c r="C21" i="49" a="1"/>
  <c r="C21" i="49" s="1"/>
  <c r="B21" i="49" a="1"/>
  <c r="B21" i="49" s="1"/>
  <c r="C40" i="49" a="1"/>
  <c r="C40" i="49" s="1"/>
  <c r="B40" i="49" a="1"/>
  <c r="B40" i="49" s="1"/>
  <c r="C64" i="48" a="1"/>
  <c r="C64" i="48" s="1"/>
  <c r="B64" i="48" a="1"/>
  <c r="B64" i="48" s="1"/>
  <c r="C63" i="48" a="1"/>
  <c r="C63" i="48" s="1"/>
  <c r="B63" i="48" a="1"/>
  <c r="B63" i="48" s="1"/>
  <c r="C62" i="48" a="1"/>
  <c r="C62" i="48" s="1"/>
  <c r="B62" i="48" a="1"/>
  <c r="B62" i="48" s="1"/>
  <c r="C61" i="48" a="1"/>
  <c r="C61" i="48" s="1"/>
  <c r="B61" i="48" a="1"/>
  <c r="B61" i="48" s="1"/>
  <c r="C60" i="48" a="1"/>
  <c r="C60" i="48" s="1"/>
  <c r="B60" i="48" a="1"/>
  <c r="B60" i="48" s="1"/>
  <c r="C59" i="48" a="1"/>
  <c r="C59" i="48" s="1"/>
  <c r="B59" i="48" a="1"/>
  <c r="B59" i="48" s="1"/>
  <c r="C58" i="48" a="1"/>
  <c r="C58" i="48" s="1"/>
  <c r="B58" i="48" a="1"/>
  <c r="B58" i="48" s="1"/>
  <c r="C57" i="48" a="1"/>
  <c r="C57" i="48" s="1"/>
  <c r="B57" i="48" a="1"/>
  <c r="B57" i="48" s="1"/>
  <c r="C56" i="48" a="1"/>
  <c r="C56" i="48" s="1"/>
  <c r="B56" i="48" a="1"/>
  <c r="B56" i="48" s="1"/>
  <c r="C55" i="48" a="1"/>
  <c r="C55" i="48" s="1"/>
  <c r="B55" i="48" a="1"/>
  <c r="B55" i="48" s="1"/>
  <c r="C54" i="48" a="1"/>
  <c r="C54" i="48" s="1"/>
  <c r="B54" i="48" a="1"/>
  <c r="B54" i="48" s="1"/>
  <c r="C53" i="48" a="1"/>
  <c r="C53" i="48" s="1"/>
  <c r="B53" i="48" a="1"/>
  <c r="B53" i="48" s="1"/>
  <c r="C52" i="48" a="1"/>
  <c r="C52" i="48" s="1"/>
  <c r="B52" i="48" a="1"/>
  <c r="B52" i="48" s="1"/>
  <c r="C51" i="48" a="1"/>
  <c r="C51" i="48" s="1"/>
  <c r="B51" i="48" a="1"/>
  <c r="B51" i="48" s="1"/>
  <c r="C50" i="48" a="1"/>
  <c r="C50" i="48" s="1"/>
  <c r="B50" i="48" a="1"/>
  <c r="B50" i="48" s="1"/>
  <c r="C49" i="48" a="1"/>
  <c r="C49" i="48" s="1"/>
  <c r="B49" i="48" a="1"/>
  <c r="B49" i="48" s="1"/>
  <c r="C48" i="48" a="1"/>
  <c r="C48" i="48" s="1"/>
  <c r="B48" i="48" a="1"/>
  <c r="B48" i="48" s="1"/>
  <c r="C47" i="48" a="1"/>
  <c r="C47" i="48" s="1"/>
  <c r="B47" i="48" a="1"/>
  <c r="B47" i="48" s="1"/>
  <c r="C46" i="48" a="1"/>
  <c r="C46" i="48" s="1"/>
  <c r="B46" i="48" a="1"/>
  <c r="B46" i="48" s="1"/>
  <c r="C45" i="48" a="1"/>
  <c r="C45" i="48" s="1"/>
  <c r="B45" i="48" a="1"/>
  <c r="B45" i="48" s="1"/>
  <c r="C44" i="48" a="1"/>
  <c r="C44" i="48" s="1"/>
  <c r="B44" i="48" a="1"/>
  <c r="B44" i="48" s="1"/>
  <c r="C43" i="48" a="1"/>
  <c r="C43" i="48" s="1"/>
  <c r="B43" i="48" a="1"/>
  <c r="B43" i="48" s="1"/>
  <c r="C42" i="48" a="1"/>
  <c r="C42" i="48" s="1"/>
  <c r="B42" i="48" a="1"/>
  <c r="B42" i="48" s="1"/>
  <c r="C41" i="48" a="1"/>
  <c r="C41" i="48" s="1"/>
  <c r="B41" i="48" a="1"/>
  <c r="B41" i="48" s="1"/>
  <c r="C40" i="48" a="1"/>
  <c r="C40" i="48" s="1"/>
  <c r="B40" i="48" a="1"/>
  <c r="B40" i="48" s="1"/>
  <c r="C30" i="48" a="1"/>
  <c r="C30" i="48" s="1"/>
  <c r="B30" i="48" a="1"/>
  <c r="B30" i="48" s="1"/>
  <c r="C4" i="48" a="1"/>
  <c r="C4" i="48" s="1"/>
  <c r="B4" i="48" a="1"/>
  <c r="B4" i="48" s="1"/>
  <c r="C26" i="48" a="1"/>
  <c r="C26" i="48" s="1"/>
  <c r="B26" i="48" a="1"/>
  <c r="B26" i="48" s="1"/>
  <c r="C29" i="48" a="1"/>
  <c r="C29" i="48" s="1"/>
  <c r="B29" i="48" a="1"/>
  <c r="B29" i="48" s="1"/>
  <c r="C25" i="48" a="1"/>
  <c r="C25" i="48" s="1"/>
  <c r="B25" i="48" a="1"/>
  <c r="B25" i="48" s="1"/>
  <c r="C6" i="48" a="1"/>
  <c r="C6" i="48" s="1"/>
  <c r="B6" i="48" a="1"/>
  <c r="B6" i="48" s="1"/>
  <c r="C37" i="48" a="1"/>
  <c r="C37" i="48" s="1"/>
  <c r="B37" i="48" a="1"/>
  <c r="B37" i="48" s="1"/>
  <c r="C36" i="48" a="1"/>
  <c r="C36" i="48" s="1"/>
  <c r="B36" i="48" a="1"/>
  <c r="B36" i="48" s="1"/>
  <c r="C19" i="48" a="1"/>
  <c r="C19" i="48" s="1"/>
  <c r="B19" i="48" a="1"/>
  <c r="B19" i="48" s="1"/>
  <c r="C16" i="48" a="1"/>
  <c r="C16" i="48" s="1"/>
  <c r="B16" i="48" a="1"/>
  <c r="B16" i="48" s="1"/>
  <c r="C3" i="48" a="1"/>
  <c r="C3" i="48" s="1"/>
  <c r="B3" i="48" a="1"/>
  <c r="B3" i="48" s="1"/>
  <c r="C8" i="48" a="1"/>
  <c r="C8" i="48" s="1"/>
  <c r="B8" i="48" a="1"/>
  <c r="B8" i="48" s="1"/>
  <c r="C12" i="48" a="1"/>
  <c r="C12" i="48" s="1"/>
  <c r="B12" i="48" a="1"/>
  <c r="B12" i="48" s="1"/>
  <c r="C39" i="48" a="1"/>
  <c r="C39" i="48" s="1"/>
  <c r="B39" i="48" a="1"/>
  <c r="B39" i="48" s="1"/>
  <c r="B31" i="48" a="1"/>
  <c r="B31" i="48" s="1"/>
  <c r="C9" i="48" a="1"/>
  <c r="C9" i="48" s="1"/>
  <c r="B9" i="48" a="1"/>
  <c r="B9" i="48" s="1"/>
  <c r="C10" i="48" a="1"/>
  <c r="C10" i="48" s="1"/>
  <c r="B10" i="48" a="1"/>
  <c r="B10" i="48" s="1"/>
  <c r="C5" i="48" a="1"/>
  <c r="C5" i="48" s="1"/>
  <c r="B5" i="48" a="1"/>
  <c r="B5" i="48" s="1"/>
  <c r="C17" i="48" a="1"/>
  <c r="C17" i="48" s="1"/>
  <c r="B17" i="48" a="1"/>
  <c r="B17" i="48" s="1"/>
  <c r="C38" i="48" a="1"/>
  <c r="C38" i="48" s="1"/>
  <c r="B38" i="48" a="1"/>
  <c r="B38" i="48" s="1"/>
  <c r="C35" i="48" a="1"/>
  <c r="C35" i="48" s="1"/>
  <c r="B35" i="48" a="1"/>
  <c r="B35" i="48" s="1"/>
  <c r="C32" i="48" a="1"/>
  <c r="C32" i="48" s="1"/>
  <c r="B32" i="48" a="1"/>
  <c r="B32" i="48" s="1"/>
  <c r="C18" i="48" a="1"/>
  <c r="C18" i="48" s="1"/>
  <c r="B18" i="48" a="1"/>
  <c r="B18" i="48" s="1"/>
  <c r="C34" i="48" a="1"/>
  <c r="C34" i="48" s="1"/>
  <c r="B34" i="48" a="1"/>
  <c r="B34" i="48" s="1"/>
  <c r="C27" i="48" a="1"/>
  <c r="C27" i="48" s="1"/>
  <c r="B27" i="48" a="1"/>
  <c r="B27" i="48" s="1"/>
  <c r="C11" i="48" a="1"/>
  <c r="C11" i="48" s="1"/>
  <c r="B11" i="48" a="1"/>
  <c r="B11" i="48" s="1"/>
  <c r="C21" i="48" a="1"/>
  <c r="C21" i="48" s="1"/>
  <c r="B21" i="48" a="1"/>
  <c r="B21" i="48" s="1"/>
  <c r="C13" i="48" a="1"/>
  <c r="C13" i="48" s="1"/>
  <c r="B13" i="48" a="1"/>
  <c r="B13" i="48" s="1"/>
  <c r="C28" i="48" a="1"/>
  <c r="C28" i="48" s="1"/>
  <c r="B28" i="48" a="1"/>
  <c r="B28" i="48" s="1"/>
  <c r="C7" i="48" a="1"/>
  <c r="C7" i="48" s="1"/>
  <c r="B7" i="48" a="1"/>
  <c r="B7" i="48" s="1"/>
  <c r="C67" i="47" a="1"/>
  <c r="C67" i="47" s="1"/>
  <c r="B67" i="47" a="1"/>
  <c r="B67" i="47" s="1"/>
  <c r="C66" i="47" a="1"/>
  <c r="C66" i="47" s="1"/>
  <c r="B66" i="47" a="1"/>
  <c r="B66" i="47" s="1"/>
  <c r="C65" i="47" a="1"/>
  <c r="C65" i="47" s="1"/>
  <c r="B65" i="47" a="1"/>
  <c r="B65" i="47" s="1"/>
  <c r="C64" i="47" a="1"/>
  <c r="C64" i="47" s="1"/>
  <c r="B64" i="47" a="1"/>
  <c r="B64" i="47" s="1"/>
  <c r="C63" i="47" a="1"/>
  <c r="C63" i="47" s="1"/>
  <c r="B63" i="47" a="1"/>
  <c r="B63" i="47" s="1"/>
  <c r="C62" i="47" a="1"/>
  <c r="C62" i="47" s="1"/>
  <c r="B62" i="47" a="1"/>
  <c r="B62" i="47" s="1"/>
  <c r="C61" i="47" a="1"/>
  <c r="C61" i="47" s="1"/>
  <c r="B61" i="47" a="1"/>
  <c r="B61" i="47" s="1"/>
  <c r="C60" i="47" a="1"/>
  <c r="C60" i="47" s="1"/>
  <c r="B60" i="47" a="1"/>
  <c r="B60" i="47" s="1"/>
  <c r="C59" i="47" a="1"/>
  <c r="C59" i="47" s="1"/>
  <c r="B59" i="47" a="1"/>
  <c r="B59" i="47" s="1"/>
  <c r="C58" i="47" a="1"/>
  <c r="C58" i="47" s="1"/>
  <c r="B58" i="47" a="1"/>
  <c r="B58" i="47" s="1"/>
  <c r="C57" i="47" a="1"/>
  <c r="C57" i="47" s="1"/>
  <c r="B57" i="47" a="1"/>
  <c r="B57" i="47" s="1"/>
  <c r="C56" i="47" a="1"/>
  <c r="C56" i="47" s="1"/>
  <c r="B56" i="47" a="1"/>
  <c r="B56" i="47" s="1"/>
  <c r="C55" i="47" a="1"/>
  <c r="C55" i="47" s="1"/>
  <c r="B55" i="47" a="1"/>
  <c r="B55" i="47" s="1"/>
  <c r="C54" i="47" a="1"/>
  <c r="C54" i="47" s="1"/>
  <c r="B54" i="47" a="1"/>
  <c r="B54" i="47" s="1"/>
  <c r="C53" i="47" a="1"/>
  <c r="C53" i="47" s="1"/>
  <c r="B53" i="47" a="1"/>
  <c r="B53" i="47" s="1"/>
  <c r="C52" i="47" a="1"/>
  <c r="C52" i="47" s="1"/>
  <c r="B52" i="47" a="1"/>
  <c r="B52" i="47" s="1"/>
  <c r="C51" i="47" a="1"/>
  <c r="C51" i="47" s="1"/>
  <c r="B51" i="47" a="1"/>
  <c r="B51" i="47" s="1"/>
  <c r="C50" i="47" a="1"/>
  <c r="C50" i="47" s="1"/>
  <c r="B50" i="47" a="1"/>
  <c r="B50" i="47" s="1"/>
  <c r="C49" i="47" a="1"/>
  <c r="C49" i="47" s="1"/>
  <c r="B49" i="47" a="1"/>
  <c r="B49" i="47" s="1"/>
  <c r="C48" i="47" a="1"/>
  <c r="C48" i="47" s="1"/>
  <c r="B48" i="47" a="1"/>
  <c r="B48" i="47" s="1"/>
  <c r="C47" i="47" a="1"/>
  <c r="C47" i="47" s="1"/>
  <c r="B47" i="47" a="1"/>
  <c r="B47" i="47" s="1"/>
  <c r="C36" i="47" a="1"/>
  <c r="C36" i="47" s="1"/>
  <c r="B36" i="47" a="1"/>
  <c r="B36" i="47" s="1"/>
  <c r="C6" i="47" a="1"/>
  <c r="C6" i="47" s="1"/>
  <c r="B6" i="47" a="1"/>
  <c r="B6" i="47" s="1"/>
  <c r="C30" i="47" a="1"/>
  <c r="C30" i="47" s="1"/>
  <c r="B30" i="47" a="1"/>
  <c r="B30" i="47" s="1"/>
  <c r="C44" i="47" a="1"/>
  <c r="C44" i="47" s="1"/>
  <c r="B44" i="47" a="1"/>
  <c r="B44" i="47" s="1"/>
  <c r="C20" i="47" a="1"/>
  <c r="C20" i="47" s="1"/>
  <c r="B20" i="47" a="1"/>
  <c r="B20" i="47" s="1"/>
  <c r="C7" i="47" a="1"/>
  <c r="C7" i="47" s="1"/>
  <c r="B7" i="47" a="1"/>
  <c r="B7" i="47" s="1"/>
  <c r="C34" i="47" a="1"/>
  <c r="C34" i="47" s="1"/>
  <c r="B34" i="47" a="1"/>
  <c r="B34" i="47" s="1"/>
  <c r="C43" i="47" a="1"/>
  <c r="C43" i="47" s="1"/>
  <c r="B43" i="47" a="1"/>
  <c r="B43" i="47" s="1"/>
  <c r="C5" i="47" a="1"/>
  <c r="C5" i="47" s="1"/>
  <c r="B5" i="47" a="1"/>
  <c r="B5" i="47" s="1"/>
  <c r="C42" i="47" a="1"/>
  <c r="C42" i="47" s="1"/>
  <c r="B42" i="47" a="1"/>
  <c r="B42" i="47" s="1"/>
  <c r="C24" i="47" a="1"/>
  <c r="C24" i="47" s="1"/>
  <c r="B24" i="47" a="1"/>
  <c r="B24" i="47" s="1"/>
  <c r="C9" i="47" a="1"/>
  <c r="C9" i="47" s="1"/>
  <c r="B9" i="47" a="1"/>
  <c r="B9" i="47" s="1"/>
  <c r="C21" i="47" a="1"/>
  <c r="C21" i="47" s="1"/>
  <c r="B21" i="47" a="1"/>
  <c r="B21" i="47" s="1"/>
  <c r="C10" i="47" a="1"/>
  <c r="C10" i="47" s="1"/>
  <c r="B10" i="47" a="1"/>
  <c r="B10" i="47" s="1"/>
  <c r="C46" i="47" a="1"/>
  <c r="C46" i="47" s="1"/>
  <c r="B46" i="47" a="1"/>
  <c r="B46" i="47" s="1"/>
  <c r="C31" i="47" a="1"/>
  <c r="C31" i="47" s="1"/>
  <c r="B31" i="47" a="1"/>
  <c r="B31" i="47" s="1"/>
  <c r="C4" i="47" a="1"/>
  <c r="C4" i="47" s="1"/>
  <c r="B4" i="47" a="1"/>
  <c r="B4" i="47" s="1"/>
  <c r="C41" i="47" a="1"/>
  <c r="C41" i="47" s="1"/>
  <c r="B41" i="47" a="1"/>
  <c r="B41" i="47" s="1"/>
  <c r="C13" i="47" a="1"/>
  <c r="C13" i="47" s="1"/>
  <c r="B13" i="47" a="1"/>
  <c r="B13" i="47" s="1"/>
  <c r="C18" i="47" a="1"/>
  <c r="C18" i="47" s="1"/>
  <c r="B18" i="47" a="1"/>
  <c r="B18" i="47" s="1"/>
  <c r="C22" i="47" a="1"/>
  <c r="C22" i="47" s="1"/>
  <c r="B22" i="47" a="1"/>
  <c r="B22" i="47" s="1"/>
  <c r="C27" i="47" a="1"/>
  <c r="C27" i="47" s="1"/>
  <c r="B27" i="47" a="1"/>
  <c r="B27" i="47" s="1"/>
  <c r="B29" i="47" a="1"/>
  <c r="B29" i="47" s="1"/>
  <c r="C8" i="47" a="1"/>
  <c r="C8" i="47" s="1"/>
  <c r="B8" i="47" a="1"/>
  <c r="B8" i="47" s="1"/>
  <c r="C37" i="47" a="1"/>
  <c r="C37" i="47" s="1"/>
  <c r="B37" i="47" a="1"/>
  <c r="B37" i="47" s="1"/>
  <c r="C3" i="47" a="1"/>
  <c r="C3" i="47" s="1"/>
  <c r="B3" i="47" a="1"/>
  <c r="B3" i="47" s="1"/>
  <c r="C15" i="47" a="1"/>
  <c r="C15" i="47" s="1"/>
  <c r="B15" i="47" a="1"/>
  <c r="B15" i="47" s="1"/>
  <c r="C39" i="47" a="1"/>
  <c r="C39" i="47" s="1"/>
  <c r="B39" i="47" a="1"/>
  <c r="B39" i="47" s="1"/>
  <c r="C45" i="47" a="1"/>
  <c r="C45" i="47" s="1"/>
  <c r="B45" i="47" a="1"/>
  <c r="B45" i="47" s="1"/>
  <c r="C17" i="47" a="1"/>
  <c r="C17" i="47" s="1"/>
  <c r="B17" i="47" a="1"/>
  <c r="B17" i="47" s="1"/>
  <c r="C35" i="47" a="1"/>
  <c r="C35" i="47" s="1"/>
  <c r="B35" i="47" a="1"/>
  <c r="B35" i="47" s="1"/>
  <c r="C23" i="47" a="1"/>
  <c r="C23" i="47" s="1"/>
  <c r="B23" i="47" a="1"/>
  <c r="B23" i="47" s="1"/>
  <c r="C26" i="47" a="1"/>
  <c r="C26" i="47" s="1"/>
  <c r="B26" i="47" a="1"/>
  <c r="B26" i="47" s="1"/>
  <c r="C16" i="47" a="1"/>
  <c r="C16" i="47" s="1"/>
  <c r="B16" i="47" a="1"/>
  <c r="B16" i="47" s="1"/>
  <c r="C19" i="47" a="1"/>
  <c r="C19" i="47" s="1"/>
  <c r="B19" i="47" a="1"/>
  <c r="B19" i="47" s="1"/>
  <c r="C25" i="47" a="1"/>
  <c r="C25" i="47" s="1"/>
  <c r="B25" i="47" a="1"/>
  <c r="B25" i="47" s="1"/>
  <c r="C74" i="35" a="1"/>
  <c r="C74" i="35" s="1"/>
  <c r="B74" i="35" a="1"/>
  <c r="B74" i="35" s="1"/>
  <c r="C69" i="35" a="1"/>
  <c r="C69" i="35" s="1"/>
  <c r="B69" i="35" a="1"/>
  <c r="B69" i="35" s="1"/>
  <c r="C72" i="35" a="1"/>
  <c r="C72" i="35" s="1"/>
  <c r="B72" i="35" a="1"/>
  <c r="B72" i="35" s="1"/>
  <c r="C31" i="35" a="1"/>
  <c r="C31" i="35" s="1"/>
  <c r="B31" i="35" a="1"/>
  <c r="B31" i="35" s="1"/>
  <c r="C73" i="35" a="1"/>
  <c r="C73" i="35" s="1"/>
  <c r="B73" i="35" a="1"/>
  <c r="B73" i="35" s="1"/>
  <c r="C54" i="35" a="1"/>
  <c r="C54" i="35" s="1"/>
  <c r="B54" i="35" a="1"/>
  <c r="B54" i="35" s="1"/>
  <c r="C56" i="35" a="1"/>
  <c r="C56" i="35" s="1"/>
  <c r="B56" i="35" a="1"/>
  <c r="B56" i="35" s="1"/>
  <c r="B59" i="35" a="1"/>
  <c r="B59" i="35" s="1"/>
  <c r="C59" i="35" a="1"/>
  <c r="C59" i="35" s="1"/>
  <c r="C39" i="35" a="1"/>
  <c r="C39" i="35" s="1"/>
  <c r="B39" i="35" a="1"/>
  <c r="B39" i="35" s="1"/>
  <c r="C35" i="35" a="1"/>
  <c r="C35" i="35" s="1"/>
  <c r="B35" i="35" a="1"/>
  <c r="B35" i="35" s="1"/>
  <c r="C3" i="35" a="1"/>
  <c r="C3" i="35" s="1"/>
  <c r="B3" i="35" a="1"/>
  <c r="B3" i="35" s="1"/>
  <c r="C12" i="35" a="1"/>
  <c r="C12" i="35" s="1"/>
  <c r="B12" i="35" a="1"/>
  <c r="B12" i="35" s="1"/>
  <c r="C20" i="35" a="1"/>
  <c r="C20" i="35" s="1"/>
  <c r="B20" i="35" a="1"/>
  <c r="B20" i="35" s="1"/>
  <c r="C77" i="35" a="1"/>
  <c r="C77" i="35" s="1"/>
  <c r="B77" i="35" a="1"/>
  <c r="B77" i="35" s="1"/>
  <c r="C5" i="35" a="1"/>
  <c r="C5" i="35" s="1"/>
  <c r="B5" i="35" a="1"/>
  <c r="B5" i="35" s="1"/>
  <c r="C76" i="35" a="1"/>
  <c r="C76" i="35" s="1"/>
  <c r="B76" i="35" a="1"/>
  <c r="B76" i="35" s="1"/>
  <c r="C75" i="35" a="1"/>
  <c r="C75" i="35" s="1"/>
  <c r="B75" i="35" a="1"/>
  <c r="B75" i="35" s="1"/>
  <c r="C71" i="35" a="1"/>
  <c r="C71" i="35" s="1"/>
  <c r="B71" i="35" a="1"/>
  <c r="B71" i="35" s="1"/>
  <c r="C70" i="35" a="1"/>
  <c r="C70" i="35" s="1"/>
  <c r="B70" i="35" a="1"/>
  <c r="B70" i="35" s="1"/>
  <c r="C68" i="35" a="1"/>
  <c r="C68" i="35" s="1"/>
  <c r="B68" i="35" a="1"/>
  <c r="B68" i="35" s="1"/>
  <c r="C25" i="35" a="1"/>
  <c r="C25" i="35" s="1"/>
  <c r="B25" i="35" a="1"/>
  <c r="B25" i="35" s="1"/>
  <c r="C67" i="35" a="1"/>
  <c r="C67" i="35" s="1"/>
  <c r="B67" i="35" a="1"/>
  <c r="B67" i="35" s="1"/>
  <c r="C36" i="35" a="1"/>
  <c r="C36" i="35" s="1"/>
  <c r="B36" i="35" a="1"/>
  <c r="B36" i="35" s="1"/>
  <c r="C47" i="35" a="1"/>
  <c r="C47" i="35" s="1"/>
  <c r="B47" i="35" a="1"/>
  <c r="B47" i="35" s="1"/>
  <c r="C66" i="35" a="1"/>
  <c r="C66" i="35" s="1"/>
  <c r="B66" i="35" a="1"/>
  <c r="B66" i="35" s="1"/>
  <c r="C65" i="35" a="1"/>
  <c r="C65" i="35" s="1"/>
  <c r="B65" i="35" a="1"/>
  <c r="B65" i="35" s="1"/>
  <c r="C64" i="35" a="1"/>
  <c r="C64" i="35" s="1"/>
  <c r="B64" i="35" a="1"/>
  <c r="B64" i="35" s="1"/>
  <c r="C63" i="35" a="1"/>
  <c r="C63" i="35" s="1"/>
  <c r="B63" i="35" a="1"/>
  <c r="B63" i="35" s="1"/>
  <c r="C62" i="35" a="1"/>
  <c r="C62" i="35" s="1"/>
  <c r="B62" i="35" a="1"/>
  <c r="B62" i="35" s="1"/>
  <c r="C11" i="35" a="1"/>
  <c r="C11" i="35" s="1"/>
  <c r="B11" i="35" a="1"/>
  <c r="B11" i="35" s="1"/>
  <c r="C61" i="35" a="1"/>
  <c r="C61" i="35" s="1"/>
  <c r="B61" i="35" a="1"/>
  <c r="B61" i="35" s="1"/>
  <c r="C60" i="35" a="1"/>
  <c r="C60" i="35" s="1"/>
  <c r="B60" i="35" a="1"/>
  <c r="B60" i="35" s="1"/>
  <c r="C58" i="35" a="1"/>
  <c r="C58" i="35" s="1"/>
  <c r="B58" i="35" a="1"/>
  <c r="B58" i="35" s="1"/>
  <c r="C57" i="35" a="1"/>
  <c r="C57" i="35" s="1"/>
  <c r="B57" i="35" a="1"/>
  <c r="B57" i="35" s="1"/>
  <c r="C23" i="35" a="1"/>
  <c r="C23" i="35" s="1"/>
  <c r="B23" i="35" a="1"/>
  <c r="B23" i="35" s="1"/>
  <c r="C55" i="35" a="1"/>
  <c r="C55" i="35" s="1"/>
  <c r="B55" i="35" a="1"/>
  <c r="B55" i="35" s="1"/>
  <c r="C26" i="35" a="1"/>
  <c r="C26" i="35" s="1"/>
  <c r="B26" i="35" a="1"/>
  <c r="B26" i="35" s="1"/>
  <c r="C18" i="35" a="1"/>
  <c r="C18" i="35" s="1"/>
  <c r="B18" i="35" a="1"/>
  <c r="B18" i="35" s="1"/>
  <c r="C6" i="35" a="1"/>
  <c r="C6" i="35" s="1"/>
  <c r="B6" i="35" a="1"/>
  <c r="B6" i="35" s="1"/>
  <c r="C53" i="35" a="1"/>
  <c r="C53" i="35" s="1"/>
  <c r="B53" i="35" a="1"/>
  <c r="B53" i="35" s="1"/>
  <c r="C27" i="35" a="1"/>
  <c r="C27" i="35" s="1"/>
  <c r="B27" i="35" a="1"/>
  <c r="B27" i="35" s="1"/>
  <c r="C15" i="35" a="1"/>
  <c r="C15" i="35" s="1"/>
  <c r="B15" i="35" a="1"/>
  <c r="B15" i="35" s="1"/>
  <c r="C4" i="35" a="1"/>
  <c r="C4" i="35" s="1"/>
  <c r="B4" i="35" a="1"/>
  <c r="B4" i="35" s="1"/>
  <c r="C29" i="35" a="1"/>
  <c r="C29" i="35" s="1"/>
  <c r="B29" i="35" a="1"/>
  <c r="B29" i="35" s="1"/>
  <c r="C48" i="35" a="1"/>
  <c r="C48" i="35" s="1"/>
  <c r="B48" i="35" a="1"/>
  <c r="B48" i="35" s="1"/>
  <c r="C24" i="35" a="1"/>
  <c r="C24" i="35" s="1"/>
  <c r="B24" i="35" a="1"/>
  <c r="B24" i="35" s="1"/>
  <c r="C46" i="35" a="1"/>
  <c r="C46" i="35" s="1"/>
  <c r="B46" i="35" a="1"/>
  <c r="B46" i="35" s="1"/>
  <c r="C44" i="35" a="1"/>
  <c r="C44" i="35" s="1"/>
  <c r="B44" i="35" a="1"/>
  <c r="B44" i="35" s="1"/>
  <c r="B21" i="35" a="1"/>
  <c r="B21" i="35" s="1"/>
  <c r="C45" i="35" a="1"/>
  <c r="C45" i="35" s="1"/>
  <c r="B45" i="35" a="1"/>
  <c r="B45" i="35" s="1"/>
  <c r="C50" i="35" a="1"/>
  <c r="C50" i="35" s="1"/>
  <c r="B50" i="35" a="1"/>
  <c r="B50" i="35" s="1"/>
  <c r="C34" i="35" a="1"/>
  <c r="C34" i="35" s="1"/>
  <c r="B34" i="35" a="1"/>
  <c r="B34" i="35" s="1"/>
  <c r="C51" i="35" a="1"/>
  <c r="C51" i="35" s="1"/>
  <c r="B51" i="35" a="1"/>
  <c r="B51" i="35" s="1"/>
  <c r="C37" i="35" a="1"/>
  <c r="C37" i="35" s="1"/>
  <c r="B37" i="35" a="1"/>
  <c r="B37" i="35" s="1"/>
  <c r="C17" i="35" a="1"/>
  <c r="C17" i="35" s="1"/>
  <c r="B17" i="35" a="1"/>
  <c r="B17" i="35" s="1"/>
  <c r="C42" i="35" a="1"/>
  <c r="C42" i="35" s="1"/>
  <c r="B42" i="35" a="1"/>
  <c r="B42" i="35" s="1"/>
  <c r="C49" i="35" a="1"/>
  <c r="C49" i="35" s="1"/>
  <c r="B49" i="35" a="1"/>
  <c r="B49" i="35" s="1"/>
  <c r="C22" i="35" a="1"/>
  <c r="C22" i="35" s="1"/>
  <c r="B22" i="35" a="1"/>
  <c r="B22" i="35" s="1"/>
  <c r="C7" i="35" a="1"/>
  <c r="C7" i="35" s="1"/>
  <c r="B7" i="35" a="1"/>
  <c r="B7" i="35" s="1"/>
  <c r="C19" i="35" a="1"/>
  <c r="C19" i="35" s="1"/>
  <c r="B19" i="35" a="1"/>
  <c r="B19" i="35" s="1"/>
  <c r="C14" i="35" a="1"/>
  <c r="C14" i="35" s="1"/>
  <c r="B14" i="35" a="1"/>
  <c r="B14" i="35" s="1"/>
  <c r="C16" i="35" a="1"/>
  <c r="C16" i="35" s="1"/>
  <c r="B16" i="35" a="1"/>
  <c r="B16" i="35" s="1"/>
  <c r="C10" i="35" a="1"/>
  <c r="C10" i="35" s="1"/>
  <c r="B10" i="35" a="1"/>
  <c r="B10" i="35" s="1"/>
  <c r="C52" i="35" a="1"/>
  <c r="C52" i="35" s="1"/>
  <c r="B52" i="35" a="1"/>
  <c r="B52" i="35" s="1"/>
  <c r="C41" i="35" a="1"/>
  <c r="C41" i="35" s="1"/>
  <c r="B41" i="35" a="1"/>
  <c r="B41" i="35" s="1"/>
  <c r="C30" i="35" a="1"/>
  <c r="C30" i="35" s="1"/>
  <c r="B30" i="35" a="1"/>
  <c r="B30" i="35" s="1"/>
  <c r="C40" i="35" a="1"/>
  <c r="C40" i="35" s="1"/>
  <c r="B40" i="35" a="1"/>
  <c r="B40" i="35" s="1"/>
  <c r="C43" i="35" a="1"/>
  <c r="C43" i="35" s="1"/>
  <c r="B43" i="35" a="1"/>
  <c r="B43" i="35" s="1"/>
  <c r="C33" i="35" a="1"/>
  <c r="C33" i="35" s="1"/>
  <c r="B33" i="35" a="1"/>
  <c r="B33" i="35" s="1"/>
  <c r="B10" i="49" l="1" a="1"/>
  <c r="B10" i="49" s="1"/>
  <c r="B38" i="35" a="1"/>
  <c r="B38" i="35" s="1"/>
  <c r="B13" i="35" a="1"/>
  <c r="B13" i="35" s="1"/>
  <c r="B15" i="48" a="1"/>
  <c r="B15" i="48" s="1"/>
  <c r="B40" i="47" a="1"/>
  <c r="B40" i="47" s="1"/>
  <c r="B32" i="47" a="1"/>
  <c r="B32" i="47" s="1"/>
  <c r="B19" i="49" a="1"/>
  <c r="B19" i="49" s="1"/>
  <c r="C24" i="48" a="1"/>
  <c r="C24" i="48" s="1"/>
  <c r="B32" i="49" a="1"/>
  <c r="B32" i="49" s="1"/>
  <c r="C22" i="49" a="1"/>
  <c r="C22" i="49" s="1"/>
  <c r="C14" i="47" a="1"/>
  <c r="C14" i="47" s="1"/>
  <c r="C12" i="47" a="1"/>
  <c r="C12" i="47" s="1"/>
  <c r="B37" i="49" a="1"/>
  <c r="B37" i="49" s="1"/>
  <c r="B38" i="49" a="1"/>
  <c r="B38" i="49" s="1"/>
  <c r="B8" i="35" a="1"/>
  <c r="B8" i="35" s="1"/>
  <c r="B38" i="47" a="1"/>
  <c r="B38" i="47" s="1"/>
  <c r="B33" i="47" a="1"/>
  <c r="B33" i="47" s="1"/>
  <c r="B27" i="49" a="1"/>
  <c r="B27" i="49" s="1"/>
  <c r="C33" i="48" a="1"/>
  <c r="C33" i="48" s="1"/>
  <c r="B20" i="48" a="1"/>
  <c r="B20" i="48" s="1"/>
  <c r="B14" i="48" a="1"/>
  <c r="B14" i="48" s="1"/>
  <c r="B11" i="47" a="1"/>
  <c r="B11" i="47" s="1"/>
  <c r="C28" i="47" a="1"/>
  <c r="C28" i="47" s="1"/>
  <c r="B32" i="35" a="1"/>
  <c r="B32" i="35" s="1"/>
  <c r="C9" i="35" a="1"/>
  <c r="C9" i="35" s="1"/>
  <c r="B22" i="48" a="1"/>
  <c r="B22" i="48" s="1"/>
  <c r="B23" i="48" a="1"/>
  <c r="B23" i="48" s="1"/>
  <c r="B28" i="35" a="1"/>
  <c r="B28" i="3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<sst xmlns="http://schemas.openxmlformats.org/spreadsheetml/2006/main" count="764" uniqueCount="598">
  <si>
    <t>CNR</t>
  </si>
  <si>
    <t>VERENIGING</t>
  </si>
  <si>
    <t>NAAM PAARD</t>
  </si>
  <si>
    <t>BESTE 4</t>
  </si>
  <si>
    <t>Status</t>
  </si>
  <si>
    <t>DEELNEMER</t>
  </si>
  <si>
    <t>BESTE 3</t>
  </si>
  <si>
    <t>Echt</t>
  </si>
  <si>
    <t xml:space="preserve">Grubbenvorst  </t>
  </si>
  <si>
    <t xml:space="preserve">Melderslo </t>
  </si>
  <si>
    <t xml:space="preserve">Ottersum </t>
  </si>
  <si>
    <t xml:space="preserve">Landgraaf </t>
  </si>
  <si>
    <t xml:space="preserve">Lottum </t>
  </si>
  <si>
    <t xml:space="preserve">Baarlo </t>
  </si>
  <si>
    <t xml:space="preserve">Panningen </t>
  </si>
  <si>
    <t xml:space="preserve">Leunen </t>
  </si>
  <si>
    <t xml:space="preserve">Limbricht </t>
  </si>
  <si>
    <t xml:space="preserve">Meerlo </t>
  </si>
  <si>
    <t>Britt Lucassen (sel)</t>
  </si>
  <si>
    <t>O. For Romance</t>
  </si>
  <si>
    <t>Rani Beeren (sel)</t>
  </si>
  <si>
    <t>Phae Di Livia</t>
  </si>
  <si>
    <t>Valerio</t>
  </si>
  <si>
    <t>Covey</t>
  </si>
  <si>
    <t>Lieke Verrijdt (sel)</t>
  </si>
  <si>
    <t>Rose Royce</t>
  </si>
  <si>
    <t>Jenske van Dongen (sel)</t>
  </si>
  <si>
    <t>Rooney</t>
  </si>
  <si>
    <t>Lizzy Cox</t>
  </si>
  <si>
    <t>Peralta</t>
  </si>
  <si>
    <t>Wittenhorst, RV.</t>
  </si>
  <si>
    <t>Cowboys, RV. De</t>
  </si>
  <si>
    <t>Lottum, RV.</t>
  </si>
  <si>
    <t>Jan Merselo, RV.</t>
  </si>
  <si>
    <t>O'Neill</t>
  </si>
  <si>
    <t>Rianne Sanders - Kleuskens (sel)</t>
  </si>
  <si>
    <t>Nianda</t>
  </si>
  <si>
    <t>Floortje Visser (sel)</t>
  </si>
  <si>
    <t>Fine Lady</t>
  </si>
  <si>
    <t>Kriss Den Mulder (sel)</t>
  </si>
  <si>
    <t>Odymathika M</t>
  </si>
  <si>
    <t>Louka Sijbers (sel)</t>
  </si>
  <si>
    <t>Maserati</t>
  </si>
  <si>
    <t>Jordy Straatman (sel)</t>
  </si>
  <si>
    <t>So Sultan</t>
  </si>
  <si>
    <t>Fabienne Ten Horn (sel)</t>
  </si>
  <si>
    <t>Niesta Dolcevita Jv</t>
  </si>
  <si>
    <t>Jozijna Van de Meij (sel)</t>
  </si>
  <si>
    <t>Avelengo</t>
  </si>
  <si>
    <t>Sannah Kreuzer (sel)</t>
  </si>
  <si>
    <t>Ortez RN</t>
  </si>
  <si>
    <t>Okey Dokey Sg</t>
  </si>
  <si>
    <t>Loes Knoops (sel)</t>
  </si>
  <si>
    <t>Kalypso N&amp;A</t>
  </si>
  <si>
    <t>Lisa Van Oijen (sel)</t>
  </si>
  <si>
    <t>Don Juan</t>
  </si>
  <si>
    <t>Gise van Vlerken (sel)</t>
  </si>
  <si>
    <t>Oya Lélé</t>
  </si>
  <si>
    <t>Swalmen, RV.</t>
  </si>
  <si>
    <t>Paardencentrum Heihof</t>
  </si>
  <si>
    <t>Bucephalus, RV. HV.</t>
  </si>
  <si>
    <t>Haelen, RV.</t>
  </si>
  <si>
    <t>Roerstreek, RV.</t>
  </si>
  <si>
    <t>Voorwaarts, RV.</t>
  </si>
  <si>
    <t>Equinus Stramproy, RV.</t>
  </si>
  <si>
    <t>Paardenvriend Reuver (HSV.</t>
  </si>
  <si>
    <t>Marita Palm (sel)</t>
  </si>
  <si>
    <t>Ouverture</t>
  </si>
  <si>
    <t>Gabber</t>
  </si>
  <si>
    <t>Lianda</t>
  </si>
  <si>
    <t>Larissa Hendriks (sel)</t>
  </si>
  <si>
    <t>Bailadora</t>
  </si>
  <si>
    <t>Jil Verbeek (sel)</t>
  </si>
  <si>
    <t>Orlando</t>
  </si>
  <si>
    <t>Elya Doré (sel)</t>
  </si>
  <si>
    <t>Radar Love</t>
  </si>
  <si>
    <t>Fenne Verrijdt (sel)</t>
  </si>
  <si>
    <t>Pablo-G Picasso</t>
  </si>
  <si>
    <t>Esmee Loock (sel)</t>
  </si>
  <si>
    <t>Yinthe van Ravensbos</t>
  </si>
  <si>
    <t>Manon Huibers (sel)</t>
  </si>
  <si>
    <t>Nova</t>
  </si>
  <si>
    <t>Ocean Gold K</t>
  </si>
  <si>
    <t>Rowie Stappers (sel)</t>
  </si>
  <si>
    <t>Ucassi van de Guldennagel</t>
  </si>
  <si>
    <t>Eva Leblanc - Hanssen (sel)</t>
  </si>
  <si>
    <t>Dries van 'T Meerbos</t>
  </si>
  <si>
    <t>Onassis</t>
  </si>
  <si>
    <t>Chief</t>
  </si>
  <si>
    <t>Meeske Orval (sel)</t>
  </si>
  <si>
    <t>Bailey</t>
  </si>
  <si>
    <t>Vegas</t>
  </si>
  <si>
    <t>Jasmijnruiters, RV.</t>
  </si>
  <si>
    <t>Weert, RV.</t>
  </si>
  <si>
    <t>Ravensbosch, RV.</t>
  </si>
  <si>
    <t>Sportvrienden, RV.</t>
  </si>
  <si>
    <t>Maasruiters, RV.</t>
  </si>
  <si>
    <t>Karwats Blerick, RV. De</t>
  </si>
  <si>
    <t>Ysselsteyn, RV.</t>
  </si>
  <si>
    <t>Imke Achten (sel)</t>
  </si>
  <si>
    <t>Lord Scaribo</t>
  </si>
  <si>
    <t>Joyce Scheepers - Van Dijk (sel)</t>
  </si>
  <si>
    <t>Iturnety</t>
  </si>
  <si>
    <t>Roby Smolenaers (sel)</t>
  </si>
  <si>
    <t>Conquistador Z</t>
  </si>
  <si>
    <t>Billie Jean</t>
  </si>
  <si>
    <t>Santiago Brego</t>
  </si>
  <si>
    <t>Lorie Kuenen (sel)</t>
  </si>
  <si>
    <t>Masja Witteveen - Mathijssen (sel)</t>
  </si>
  <si>
    <t>L' Amourette</t>
  </si>
  <si>
    <t>Nul Nul Zeven</t>
  </si>
  <si>
    <t>Daisy Houwen (sel)</t>
  </si>
  <si>
    <t>Garamba HTR</t>
  </si>
  <si>
    <t>Karin Cremers (sel)</t>
  </si>
  <si>
    <t>Mona P</t>
  </si>
  <si>
    <t>jecky</t>
  </si>
  <si>
    <t>Peelrossen, RV. de</t>
  </si>
  <si>
    <t>988691JV</t>
  </si>
  <si>
    <t>1000995PH</t>
  </si>
  <si>
    <t>1000984SS</t>
  </si>
  <si>
    <t>998943LA</t>
  </si>
  <si>
    <t>954905MC</t>
  </si>
  <si>
    <t>975650HL</t>
  </si>
  <si>
    <t>961016MD</t>
  </si>
  <si>
    <t>983734MG</t>
  </si>
  <si>
    <t>833333GH</t>
  </si>
  <si>
    <t>Sanne Vijgen (sel)</t>
  </si>
  <si>
    <t>Isa Hollands (sel)</t>
  </si>
  <si>
    <t>Maxine Sier</t>
  </si>
  <si>
    <t>Charonne Laemers (sel)</t>
  </si>
  <si>
    <t>Martine Geuze (sel)</t>
  </si>
  <si>
    <t>Jiva Vita</t>
  </si>
  <si>
    <t>Promise</t>
  </si>
  <si>
    <t>Havesta</t>
  </si>
  <si>
    <t>Maestro</t>
  </si>
  <si>
    <t>Personality, RV</t>
  </si>
  <si>
    <t>Jeanne d'Arc, RV</t>
  </si>
  <si>
    <t>Lottum, RV</t>
  </si>
  <si>
    <t>Voorwaarts, RV</t>
  </si>
  <si>
    <t>Afferden, RV</t>
  </si>
  <si>
    <t>Wittenhorst, RV</t>
  </si>
  <si>
    <t>Heibloem, RV</t>
  </si>
  <si>
    <t>Pijst, RV. De</t>
  </si>
  <si>
    <t>987509BL</t>
  </si>
  <si>
    <t>1017503LS</t>
  </si>
  <si>
    <t>1028664OV</t>
  </si>
  <si>
    <t>1002216PV</t>
  </si>
  <si>
    <t>1009200HH</t>
  </si>
  <si>
    <t>1013701BH</t>
  </si>
  <si>
    <t>1028909HH</t>
  </si>
  <si>
    <t>973260NK</t>
  </si>
  <si>
    <t>1021997PB</t>
  </si>
  <si>
    <t>996746PN</t>
  </si>
  <si>
    <t>1028557IG</t>
  </si>
  <si>
    <t>Lynn Huting</t>
  </si>
  <si>
    <t>Milou Houkes (sel)</t>
  </si>
  <si>
    <t>Hanneke Kosters (sel)</t>
  </si>
  <si>
    <t>Yara den Boer (sel)</t>
  </si>
  <si>
    <t>Sacha Noij (sel)</t>
  </si>
  <si>
    <t>Eva van Grunsven (sel)</t>
  </si>
  <si>
    <t>Bohemian B.B.</t>
  </si>
  <si>
    <t>Haukje</t>
  </si>
  <si>
    <t>Highlight VDP</t>
  </si>
  <si>
    <t>Nelle</t>
  </si>
  <si>
    <t>Prada</t>
  </si>
  <si>
    <t>Phila Vd</t>
  </si>
  <si>
    <t>Ivar</t>
  </si>
  <si>
    <t>Zeldenrust, RV</t>
  </si>
  <si>
    <t>Jan Merselo, RV</t>
  </si>
  <si>
    <t>La Grande, RV</t>
  </si>
  <si>
    <t>Jasmijnruiters, RV</t>
  </si>
  <si>
    <t>Ysselsteyn, RV</t>
  </si>
  <si>
    <t>Ottersum e.o.,RV</t>
  </si>
  <si>
    <t>Maasduinen, RV</t>
  </si>
  <si>
    <t>Demi Feijs (sel)</t>
  </si>
  <si>
    <t>Marsha Van der Meij - Van Haeren (sel)</t>
  </si>
  <si>
    <t>Elvira Van Bergen (sel)</t>
  </si>
  <si>
    <t>Marissa Baartz (sel)</t>
  </si>
  <si>
    <t>Samantha Van Dodewaard (sel)</t>
  </si>
  <si>
    <t>Jeske Lamers</t>
  </si>
  <si>
    <t>Ramona Schmäling</t>
  </si>
  <si>
    <t>1029711RF</t>
  </si>
  <si>
    <t>980523NH</t>
  </si>
  <si>
    <t>988820NH</t>
  </si>
  <si>
    <t>925982AM</t>
  </si>
  <si>
    <t>987588MB</t>
  </si>
  <si>
    <t>916745MB</t>
  </si>
  <si>
    <t>875831DD</t>
  </si>
  <si>
    <t>843820RL</t>
  </si>
  <si>
    <t>987846TS</t>
  </si>
  <si>
    <t>983310OK</t>
  </si>
  <si>
    <t>1015211OT</t>
  </si>
  <si>
    <t>Rolex</t>
  </si>
  <si>
    <t>Neymar</t>
  </si>
  <si>
    <t>Macarena</t>
  </si>
  <si>
    <t>Moonlight Shadow</t>
  </si>
  <si>
    <t>Donata</t>
  </si>
  <si>
    <t>Ronja</t>
  </si>
  <si>
    <t>Toby van het Binnenveld</t>
  </si>
  <si>
    <t>Scheepers, RV</t>
  </si>
  <si>
    <t>Bucephalus, RV. HV</t>
  </si>
  <si>
    <t>Ottersum e.o., RV</t>
  </si>
  <si>
    <t>Drie Linden, RV</t>
  </si>
  <si>
    <t>Eendracht te</t>
  </si>
  <si>
    <t>1028441RV</t>
  </si>
  <si>
    <t>1016935PA</t>
  </si>
  <si>
    <t>1029301RK</t>
  </si>
  <si>
    <t>1014970OB</t>
  </si>
  <si>
    <t>1030190NA</t>
  </si>
  <si>
    <t>1020779NB</t>
  </si>
  <si>
    <t>1002513OG</t>
  </si>
  <si>
    <t>1009091PH</t>
  </si>
  <si>
    <t>1026722RT</t>
  </si>
  <si>
    <t>1028830RD</t>
  </si>
  <si>
    <t>1016854PB</t>
  </si>
  <si>
    <t>999104SB</t>
  </si>
  <si>
    <t>1013801MW</t>
  </si>
  <si>
    <t>Kim Van Amersvoort</t>
  </si>
  <si>
    <t>Kelly Kerkhoff (sel)</t>
  </si>
  <si>
    <t>Alois Brandsma (sel)</t>
  </si>
  <si>
    <t>Eline Agterberg (sel)</t>
  </si>
  <si>
    <t>Robbin Boon</t>
  </si>
  <si>
    <t>Sinéad Groenendaal</t>
  </si>
  <si>
    <t>Linda Henrich</t>
  </si>
  <si>
    <t>Jana Theeuwen (sel)</t>
  </si>
  <si>
    <t>Ilze Bijl</t>
  </si>
  <si>
    <t>May Peters - Beijer</t>
  </si>
  <si>
    <t>Lisa Weijers</t>
  </si>
  <si>
    <t>Royal Dior 3Kw</t>
  </si>
  <si>
    <t>Pareltje</t>
  </si>
  <si>
    <t>Rosalucienne Vk</t>
  </si>
  <si>
    <t>Oase Vd</t>
  </si>
  <si>
    <t>Nozem M. Van de Sprong</t>
  </si>
  <si>
    <t>Oreo</t>
  </si>
  <si>
    <t>Parlene Reina</t>
  </si>
  <si>
    <t>Rivaldi</t>
  </si>
  <si>
    <t>Phara-Minka</t>
  </si>
  <si>
    <t>Señorita Escarlata</t>
  </si>
  <si>
    <t>Maestro  W</t>
  </si>
  <si>
    <t>Veluwezoom, HSV</t>
  </si>
  <si>
    <t>Rijdt met Beleid, RV</t>
  </si>
  <si>
    <t>Seurenheide, RSC</t>
  </si>
  <si>
    <t>Ijsselmeerruiters, RV</t>
  </si>
  <si>
    <t>Hipparion, RV</t>
  </si>
  <si>
    <t xml:space="preserve">Bocholtz </t>
  </si>
  <si>
    <t>938501FM</t>
  </si>
  <si>
    <t>Tanja Michels</t>
  </si>
  <si>
    <t>1014760PH</t>
  </si>
  <si>
    <t>1002610FL</t>
  </si>
  <si>
    <t>928255MB</t>
  </si>
  <si>
    <t>Elise Bloemen</t>
  </si>
  <si>
    <t>1016911TV</t>
  </si>
  <si>
    <t>Denise Visseren</t>
  </si>
  <si>
    <t>930469KK</t>
  </si>
  <si>
    <t>982101OA</t>
  </si>
  <si>
    <t>Olga Akse</t>
  </si>
  <si>
    <t>946467TT</t>
  </si>
  <si>
    <t>Wendy Könings - Tholen</t>
  </si>
  <si>
    <t>962143HB</t>
  </si>
  <si>
    <t>Emily Becker</t>
  </si>
  <si>
    <t>824166MG</t>
  </si>
  <si>
    <t>Demi Goossens (sel)</t>
  </si>
  <si>
    <t>1016949EV</t>
  </si>
  <si>
    <t>Amber Vellema (sel)</t>
  </si>
  <si>
    <t>969896NW</t>
  </si>
  <si>
    <t>Ines van de Waarenburg</t>
  </si>
  <si>
    <t>990737GB</t>
  </si>
  <si>
    <t>Johnny Nowakowski - Van Bree</t>
  </si>
  <si>
    <t>992154FC</t>
  </si>
  <si>
    <t>Sanne Custers</t>
  </si>
  <si>
    <t>1018991LV</t>
  </si>
  <si>
    <t>Shalina van de Ven</t>
  </si>
  <si>
    <t>1002176OS</t>
  </si>
  <si>
    <t>Charlotte Schins (sel)</t>
  </si>
  <si>
    <t>Full Moon</t>
  </si>
  <si>
    <t>Prince Of Zenon</t>
  </si>
  <si>
    <t>First Diamond</t>
  </si>
  <si>
    <t>Miss Capone</t>
  </si>
  <si>
    <t>Totti</t>
  </si>
  <si>
    <t>Tambor XXII</t>
  </si>
  <si>
    <t>Hotch Potch</t>
  </si>
  <si>
    <t>Ravensbos's Messi</t>
  </si>
  <si>
    <t>esya</t>
  </si>
  <si>
    <t>Nice</t>
  </si>
  <si>
    <t>Gjosse</t>
  </si>
  <si>
    <t>Fairplay</t>
  </si>
  <si>
    <t>Lorde</t>
  </si>
  <si>
    <t>Equine Parks Ozzy</t>
  </si>
  <si>
    <t>Personality, RV.</t>
  </si>
  <si>
    <t>Jagers te Paard Graetheide e.o., RV.</t>
  </si>
  <si>
    <t>Sittard, RV.</t>
  </si>
  <si>
    <t>Roode Beek (PPV), RV. De</t>
  </si>
  <si>
    <t>Posterholt, RV.</t>
  </si>
  <si>
    <t>Heihof Ubach Over Worms, RV.</t>
  </si>
  <si>
    <t>RV. Op De Berg</t>
  </si>
  <si>
    <t>Ros Beyaert, RV.</t>
  </si>
  <si>
    <t>1026050RV</t>
  </si>
  <si>
    <t>961824OB</t>
  </si>
  <si>
    <t>Richelle Bronneberg (sel)</t>
  </si>
  <si>
    <t>1022131EL</t>
  </si>
  <si>
    <t>Channa Van der Linden</t>
  </si>
  <si>
    <t>1009727OP</t>
  </si>
  <si>
    <t>1030422OR</t>
  </si>
  <si>
    <t>Maddy Ramakers (sel)</t>
  </si>
  <si>
    <t>1014298GS</t>
  </si>
  <si>
    <t>Karin Simenon (sel)</t>
  </si>
  <si>
    <t>831010AV</t>
  </si>
  <si>
    <t>Iris Verburg (sel)</t>
  </si>
  <si>
    <t>1029707KS</t>
  </si>
  <si>
    <t>Esther Schaepkens</t>
  </si>
  <si>
    <t>1029966US</t>
  </si>
  <si>
    <t>Veerle Schreurs (sel)</t>
  </si>
  <si>
    <t>1027326EV</t>
  </si>
  <si>
    <t>Maud Lucker</t>
  </si>
  <si>
    <t>1009011PK</t>
  </si>
  <si>
    <t>Ylse Koreman</t>
  </si>
  <si>
    <t>793099DB</t>
  </si>
  <si>
    <t>Elke Brethouwer</t>
  </si>
  <si>
    <t>967956OE</t>
  </si>
  <si>
    <t>Juul Eijssen (sel)</t>
  </si>
  <si>
    <t>1015989ER</t>
  </si>
  <si>
    <t>Cheyenna Reinartz (sel)</t>
  </si>
  <si>
    <t>1000085PB</t>
  </si>
  <si>
    <t>Lisanna Bams (sel)</t>
  </si>
  <si>
    <t>1029935RS</t>
  </si>
  <si>
    <t>996088PC</t>
  </si>
  <si>
    <t>Angelique Coenen (sel)</t>
  </si>
  <si>
    <t>Rarity</t>
  </si>
  <si>
    <t>Omiro Grand Amore Z</t>
  </si>
  <si>
    <t>Enya</t>
  </si>
  <si>
    <t>Orignac-M</t>
  </si>
  <si>
    <t>Gilana th</t>
  </si>
  <si>
    <t>Amigo</t>
  </si>
  <si>
    <t>Kyara</t>
  </si>
  <si>
    <t>Utopia van de Lindehoeve</t>
  </si>
  <si>
    <t>Escamilla Hit</t>
  </si>
  <si>
    <t>Phantast Ld</t>
  </si>
  <si>
    <t>Dempsy Prince</t>
  </si>
  <si>
    <t>Original</t>
  </si>
  <si>
    <t>Etoile Junior</t>
  </si>
  <si>
    <t>Prima Donna</t>
  </si>
  <si>
    <t>Royal Perfect Rq</t>
  </si>
  <si>
    <t>Perfect Dream</t>
  </si>
  <si>
    <t>Voerendaal, RV.</t>
  </si>
  <si>
    <t>Katsbekruiters, RV.</t>
  </si>
  <si>
    <t>Edele Ros, RV.</t>
  </si>
  <si>
    <t>1009892OS</t>
  </si>
  <si>
    <t>Bianca van Sint Maartensdijk (sel)</t>
  </si>
  <si>
    <t>Oniba</t>
  </si>
  <si>
    <t>1028973JS</t>
  </si>
  <si>
    <t>Judith Schreiber (sel)</t>
  </si>
  <si>
    <t>Je Suis Special Prins</t>
  </si>
  <si>
    <t>1013522NH</t>
  </si>
  <si>
    <t>Bo Hompes (sel)</t>
  </si>
  <si>
    <t>Niftrik V</t>
  </si>
  <si>
    <t>1013468HK</t>
  </si>
  <si>
    <t>Nikki Kisters (sel)</t>
  </si>
  <si>
    <t>Hebreo PDC II</t>
  </si>
  <si>
    <t>1025008UL</t>
  </si>
  <si>
    <t>Noa Van der Leeuw (sel)</t>
  </si>
  <si>
    <t>Uramia</t>
  </si>
  <si>
    <t>1028951OB</t>
  </si>
  <si>
    <t>Sterre Bootz (sel)</t>
  </si>
  <si>
    <t>Omar Sharif EH</t>
  </si>
  <si>
    <t>1001275SV</t>
  </si>
  <si>
    <t>Veerle van der Velden - Raya van Krimpen (sel)</t>
  </si>
  <si>
    <t>Stelvio van Merle</t>
  </si>
  <si>
    <t>1018565EE</t>
  </si>
  <si>
    <t>Sanne Eerens (sel)</t>
  </si>
  <si>
    <t>EquiEerenS' Sambuca</t>
  </si>
  <si>
    <t>1027784LE</t>
  </si>
  <si>
    <t>Richelle Erkens (sel)</t>
  </si>
  <si>
    <t>Lavita</t>
  </si>
  <si>
    <t>1016374BP</t>
  </si>
  <si>
    <t>Alicia Peters (sel)</t>
  </si>
  <si>
    <t>Bueno</t>
  </si>
  <si>
    <t>1031277PB</t>
  </si>
  <si>
    <t>Amber van der Bij (sel)</t>
  </si>
  <si>
    <t>Excellent v/d postberg av</t>
  </si>
  <si>
    <t>1023181RN</t>
  </si>
  <si>
    <t>Laura Niedhart (sel)</t>
  </si>
  <si>
    <t>Remember Me</t>
  </si>
  <si>
    <t>1029561NV</t>
  </si>
  <si>
    <t>Jill Vleugels (sel)</t>
  </si>
  <si>
    <t>Niobe</t>
  </si>
  <si>
    <t>1017585IM</t>
  </si>
  <si>
    <t>Deborah Moors (sel)</t>
  </si>
  <si>
    <t>Indian Joyce</t>
  </si>
  <si>
    <t>1030003RC</t>
  </si>
  <si>
    <t>Lotte Cobbenhagen (sel)</t>
  </si>
  <si>
    <t>Rookiezelma</t>
  </si>
  <si>
    <t>1001487GM</t>
  </si>
  <si>
    <t>Rowie Van Motman (sel)</t>
  </si>
  <si>
    <t>Genius CVM</t>
  </si>
  <si>
    <t>1029651NS</t>
  </si>
  <si>
    <t>Rianka Schroen (sel)</t>
  </si>
  <si>
    <t>Viganò</t>
  </si>
  <si>
    <t>1016219EB</t>
  </si>
  <si>
    <t>Veronique Bouvrie (sel)</t>
  </si>
  <si>
    <t>El destino</t>
  </si>
  <si>
    <t>1022969RP</t>
  </si>
  <si>
    <t>Daphne Peeters (sel)</t>
  </si>
  <si>
    <t>Rummikub I.K.</t>
  </si>
  <si>
    <t>1017538PV</t>
  </si>
  <si>
    <t>Frederique Voorjans (sel)</t>
  </si>
  <si>
    <t>Pinot Noir Hk</t>
  </si>
  <si>
    <t>1029584RS</t>
  </si>
  <si>
    <t>Esther Schaepkens (sel)</t>
  </si>
  <si>
    <t>Romantico Ft</t>
  </si>
  <si>
    <t>Cadier En Keer, Manege</t>
  </si>
  <si>
    <t>Eendracht Pey, RV.</t>
  </si>
  <si>
    <t>Heuvellandruiters, RV.</t>
  </si>
  <si>
    <t>Heytse, RV.</t>
  </si>
  <si>
    <t>1003022PV</t>
  </si>
  <si>
    <t>Pantheon</t>
  </si>
  <si>
    <t>996600NS</t>
  </si>
  <si>
    <t>Myrthe Sauer</t>
  </si>
  <si>
    <t>Nierka</t>
  </si>
  <si>
    <t>957121KS</t>
  </si>
  <si>
    <t>Andy Kramer - Simons (sel)</t>
  </si>
  <si>
    <t>Kaiser De Niro</t>
  </si>
  <si>
    <t>887361KH</t>
  </si>
  <si>
    <t>Zoë Hanssen (sel)</t>
  </si>
  <si>
    <t>Kashmir</t>
  </si>
  <si>
    <t>899439OB</t>
  </si>
  <si>
    <t>Yris Boersma (sel)</t>
  </si>
  <si>
    <t>Orgullo P.A. van de Sprong</t>
  </si>
  <si>
    <t>1007603FB</t>
  </si>
  <si>
    <t>Zoi Bruijnen</t>
  </si>
  <si>
    <t>Feliciano</t>
  </si>
  <si>
    <t>773098KB</t>
  </si>
  <si>
    <t>Manon Bruls</t>
  </si>
  <si>
    <t>Kazan XXIII</t>
  </si>
  <si>
    <t>995854PV</t>
  </si>
  <si>
    <t>Ilse Vossen</t>
  </si>
  <si>
    <t>Prince Maury van Ravensbos</t>
  </si>
  <si>
    <t>1009255PL</t>
  </si>
  <si>
    <t>Danny Laumen (sel)</t>
  </si>
  <si>
    <t>Pepe</t>
  </si>
  <si>
    <t>1013006OL</t>
  </si>
  <si>
    <t>Iris Lambrichs</t>
  </si>
  <si>
    <t>Odelia</t>
  </si>
  <si>
    <t>866267AW</t>
  </si>
  <si>
    <t>Esmee Warlich</t>
  </si>
  <si>
    <t>Amici B.</t>
  </si>
  <si>
    <t>946289CR</t>
  </si>
  <si>
    <t>Zoë Richaerts (sel)</t>
  </si>
  <si>
    <t>Carlos</t>
  </si>
  <si>
    <t>1028719PS</t>
  </si>
  <si>
    <t>Sanne Hermans (sel)</t>
  </si>
  <si>
    <t>Perfect</t>
  </si>
  <si>
    <t>940068GD</t>
  </si>
  <si>
    <t>Gwen Dijkkamp</t>
  </si>
  <si>
    <t>Gio</t>
  </si>
  <si>
    <t>989747MB</t>
  </si>
  <si>
    <t>Bob Van Belle (sel)</t>
  </si>
  <si>
    <t>Mariposa Jr</t>
  </si>
  <si>
    <t>890659KT</t>
  </si>
  <si>
    <t>Gwen Troquet (sel)</t>
  </si>
  <si>
    <t>Kardashian Hh</t>
  </si>
  <si>
    <t>844559AJ</t>
  </si>
  <si>
    <t>Ila Jansen (sel)</t>
  </si>
  <si>
    <t>avatar-z</t>
  </si>
  <si>
    <t>1002229FL</t>
  </si>
  <si>
    <t>For Romane</t>
  </si>
  <si>
    <t>1004082PL</t>
  </si>
  <si>
    <t>Pathos</t>
  </si>
  <si>
    <t xml:space="preserve">Grensstreek (RV), </t>
  </si>
  <si>
    <t>Jagers te Paard Graetheide</t>
  </si>
  <si>
    <t>Heihof Ubach Over Worms</t>
  </si>
  <si>
    <t>Daalderhof</t>
  </si>
  <si>
    <t>Cadier En Keer</t>
  </si>
  <si>
    <t>Groene-vallei-ruiters</t>
  </si>
  <si>
    <t xml:space="preserve">Nederlandse Haflinger Paarden </t>
  </si>
  <si>
    <t>Grensland Roosteren, RV.</t>
  </si>
  <si>
    <t>Paarden Vrienden, RV.</t>
  </si>
  <si>
    <t>Blauwe Steen (HSV.)</t>
  </si>
  <si>
    <t>Kronenberg/Sevenum</t>
  </si>
  <si>
    <t>Nederweert</t>
  </si>
  <si>
    <t>907450BL</t>
  </si>
  <si>
    <t>Andrea Linders - Lussenheide</t>
  </si>
  <si>
    <t>965794KS</t>
  </si>
  <si>
    <t>Louke Suntjens</t>
  </si>
  <si>
    <t>Killani</t>
  </si>
  <si>
    <t>1003514MG</t>
  </si>
  <si>
    <t>Anja Van den Boom - Goertz</t>
  </si>
  <si>
    <t>Monterosso</t>
  </si>
  <si>
    <t>1001125NV</t>
  </si>
  <si>
    <t>Macy De Vaal</t>
  </si>
  <si>
    <t>Nalina SQBS</t>
  </si>
  <si>
    <t>1016403KV</t>
  </si>
  <si>
    <t>Dana Voigt</t>
  </si>
  <si>
    <t>Karma Ve</t>
  </si>
  <si>
    <t>851249ET</t>
  </si>
  <si>
    <t>Susanne Titulaer</t>
  </si>
  <si>
    <t>Esqueri</t>
  </si>
  <si>
    <t>929378TD</t>
  </si>
  <si>
    <t>Nicole Kremers - Dube</t>
  </si>
  <si>
    <t>Topspeed Frisians Dimitriv</t>
  </si>
  <si>
    <t>965377NV</t>
  </si>
  <si>
    <t>Jolanda de Vries</t>
  </si>
  <si>
    <t>Navar</t>
  </si>
  <si>
    <t>671851CJ</t>
  </si>
  <si>
    <t>Nicole Janssen</t>
  </si>
  <si>
    <t>Cizette B</t>
  </si>
  <si>
    <t>973136SJ</t>
  </si>
  <si>
    <t>Indy Jetten</t>
  </si>
  <si>
    <t>RV. Lottum</t>
  </si>
  <si>
    <t>RV. Hippische Vereniging Bucephalus</t>
  </si>
  <si>
    <t>RV. Maasruiters</t>
  </si>
  <si>
    <t>RV. Equinus Stramproy</t>
  </si>
  <si>
    <t>-</t>
  </si>
  <si>
    <t>RV. de Karwats Blerick</t>
  </si>
  <si>
    <t>RV. Wittenhorst</t>
  </si>
  <si>
    <t>RV. Maasduinen</t>
  </si>
  <si>
    <t>RV. Haelen</t>
  </si>
  <si>
    <t>1030673PH</t>
  </si>
  <si>
    <t>Renate Houweling</t>
  </si>
  <si>
    <t>Pizzicato</t>
  </si>
  <si>
    <t>1030922MB</t>
  </si>
  <si>
    <t>Inge van den Beucken</t>
  </si>
  <si>
    <t>Montenegro</t>
  </si>
  <si>
    <t>1007201BD</t>
  </si>
  <si>
    <t>Suze Douven</t>
  </si>
  <si>
    <t>Bernini</t>
  </si>
  <si>
    <t>Gaby Versleijen</t>
  </si>
  <si>
    <t>1012950DW</t>
  </si>
  <si>
    <t>Vera Wismans</t>
  </si>
  <si>
    <t>Daron H</t>
  </si>
  <si>
    <t>1030286LH</t>
  </si>
  <si>
    <t>Maxime Ten Horn</t>
  </si>
  <si>
    <t>Lector</t>
  </si>
  <si>
    <t>1029988CV</t>
  </si>
  <si>
    <t>Ruuth Vervoort</t>
  </si>
  <si>
    <t>Crulandro</t>
  </si>
  <si>
    <t>936223CB</t>
  </si>
  <si>
    <t>Saskia Beerkens</t>
  </si>
  <si>
    <t>Cinderella EH Z</t>
  </si>
  <si>
    <t>1017845CL</t>
  </si>
  <si>
    <t>Emma Lenssen</t>
  </si>
  <si>
    <t>1030762RV</t>
  </si>
  <si>
    <t>Evi van de Vorle</t>
  </si>
  <si>
    <t>Frits</t>
  </si>
  <si>
    <t>1003070GR</t>
  </si>
  <si>
    <t>Leonie Rutten</t>
  </si>
  <si>
    <t>Goya</t>
  </si>
  <si>
    <t>1030546RW</t>
  </si>
  <si>
    <t>Lisa Wolter</t>
  </si>
  <si>
    <t>Romeo</t>
  </si>
  <si>
    <t>RV. Jasmijnruiters</t>
  </si>
  <si>
    <t>RV. Rijdt Met Beleid</t>
  </si>
  <si>
    <t>RV. Jan Merselo</t>
  </si>
  <si>
    <t>1001516OK</t>
  </si>
  <si>
    <t>Wendy Kicken</t>
  </si>
  <si>
    <t>999179GB</t>
  </si>
  <si>
    <t>Mieke Benders</t>
  </si>
  <si>
    <t>996547CL</t>
  </si>
  <si>
    <t>Saskia van Lit</t>
  </si>
  <si>
    <t>920619GA</t>
  </si>
  <si>
    <t>Anke Achten</t>
  </si>
  <si>
    <t>Gigi van Grobbenhof Z</t>
  </si>
  <si>
    <t>1023861RK</t>
  </si>
  <si>
    <t>Joyce Van Laar - Kleeven</t>
  </si>
  <si>
    <t>Rosie</t>
  </si>
  <si>
    <t>981425OO</t>
  </si>
  <si>
    <t>Maxime Van Oijen</t>
  </si>
  <si>
    <t>1003224SS</t>
  </si>
  <si>
    <t>Wilma Sanders - Van Enckevort</t>
  </si>
  <si>
    <t>Sirani van de Kijkhoeve Z</t>
  </si>
  <si>
    <t>883526LR</t>
  </si>
  <si>
    <t>Marlies Rossen</t>
  </si>
  <si>
    <t>Lackyle Dunkerrin</t>
  </si>
  <si>
    <t>984210LL</t>
  </si>
  <si>
    <t>Aniek Litjens</t>
  </si>
  <si>
    <t>La Vie</t>
  </si>
  <si>
    <t>1011070VZ</t>
  </si>
  <si>
    <t>Paula Zanders</t>
  </si>
  <si>
    <t>RV. Sportvrienden</t>
  </si>
  <si>
    <t>RV. Zeldenrust</t>
  </si>
  <si>
    <t>RV. Tommix</t>
  </si>
  <si>
    <t>RV. St. Joris te Wanssum en Geijsteren</t>
  </si>
  <si>
    <t>RV. De IJsvogel</t>
  </si>
  <si>
    <t>RV. Hippische Ver.Bucephalus</t>
  </si>
  <si>
    <t>982151MS</t>
  </si>
  <si>
    <t>Louka Sijbers</t>
  </si>
  <si>
    <t>1029132EP</t>
  </si>
  <si>
    <t>Maud Peters</t>
  </si>
  <si>
    <t>Excellent's Hearthunter</t>
  </si>
  <si>
    <t>977992NK</t>
  </si>
  <si>
    <t>990394NH</t>
  </si>
  <si>
    <t>Manon Huibers</t>
  </si>
  <si>
    <t>953751DO</t>
  </si>
  <si>
    <t>Anke Amory - Timmermans</t>
  </si>
  <si>
    <t>981863OS</t>
  </si>
  <si>
    <t>Milou Koerts - Straten</t>
  </si>
  <si>
    <t>Ode Aan Ferdeaux</t>
  </si>
  <si>
    <t>RV. de Pijts</t>
  </si>
  <si>
    <t>Geen resultaten ontvangen en/of gepubliceerd oop MijnKNHS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</si>
</sst>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Arial Narrow"/>
      <family val="2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5" fillId="0" borderId="5" xfId="0" applyFont="1" applyBorder="1"/>
    <xf numFmtId="0" fontId="7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8" xfId="0" applyFont="1" applyBorder="1"/>
    <xf numFmtId="164" fontId="1" fillId="0" borderId="9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1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8" xfId="0" applyBorder="1"/>
    <xf numFmtId="164" fontId="5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5" fillId="0" borderId="10" xfId="0" applyFont="1" applyBorder="1"/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vertical="center" wrapText="1"/>
    </xf>
    <xf numFmtId="164" fontId="5" fillId="0" borderId="1" xfId="0" applyNumberFormat="1" applyFont="1" applyBorder="1"/>
    <xf numFmtId="164" fontId="5" fillId="0" borderId="8" xfId="0" applyNumberFormat="1" applyFont="1" applyBorder="1"/>
    <xf numFmtId="164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5" fillId="0" borderId="9" xfId="0" applyNumberFormat="1" applyFont="1" applyBorder="1"/>
    <xf numFmtId="0" fontId="8" fillId="0" borderId="2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6" fillId="0" borderId="5" xfId="0" applyNumberFormat="1" applyFont="1" applyBorder="1" applyAlignment="1">
      <alignment horizontal="center" vertical="center"/>
    </xf>
    <xf numFmtId="164" fontId="5" fillId="0" borderId="2" xfId="0" applyNumberFormat="1" applyFont="1" applyBorder="1"/>
    <xf numFmtId="164" fontId="5" fillId="0" borderId="2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/>
    <xf numFmtId="0" fontId="5" fillId="0" borderId="11" xfId="0" applyFont="1" applyBorder="1"/>
    <xf numFmtId="164" fontId="1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3" fillId="5" borderId="15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7"/>
  <sheetViews>
    <sheetView showGridLines="0" tabSelected="1" zoomScale="98" zoomScaleNormal="98" workbookViewId="0">
      <selection activeCell="K2" sqref="K2"/>
    </sheetView>
  </sheetViews>
  <sheetFormatPr defaultColWidth="9.140625" defaultRowHeight="15" x14ac:dyDescent="0.25"/>
  <cols>
    <col min="1" max="1" width="10" style="4" customWidth="1"/>
    <col min="2" max="3" width="8.85546875" style="17" customWidth="1"/>
    <col min="4" max="4" width="11" style="4" customWidth="1"/>
    <col min="5" max="5" width="28.5703125" style="7" customWidth="1"/>
    <col min="6" max="6" width="27.85546875" style="8" customWidth="1"/>
    <col min="7" max="7" width="30.7109375" style="1" customWidth="1"/>
    <col min="8" max="19" width="11.28515625" style="15" customWidth="1"/>
    <col min="20" max="20" width="9" style="15" customWidth="1"/>
    <col min="21" max="21" width="7.28515625" style="2" customWidth="1"/>
    <col min="22" max="22" width="9" style="2" customWidth="1"/>
    <col min="23" max="23" width="8.85546875" style="2" customWidth="1"/>
    <col min="24" max="24" width="6" style="2" customWidth="1"/>
    <col min="25" max="25" width="8" style="3" customWidth="1"/>
    <col min="26" max="26" width="7.28515625" style="3" customWidth="1"/>
    <col min="27" max="27" width="5.85546875" style="3" customWidth="1"/>
    <col min="28" max="28" width="7.140625" style="3" customWidth="1"/>
    <col min="29" max="29" width="7.7109375" style="3" customWidth="1"/>
    <col min="30" max="30" width="7.140625" style="3" customWidth="1"/>
    <col min="31" max="31" width="8" style="2" customWidth="1"/>
    <col min="32" max="32" width="8.85546875" style="2" customWidth="1"/>
    <col min="33" max="33" width="6" style="2" customWidth="1"/>
    <col min="34" max="34" width="6.42578125" style="4" customWidth="1"/>
    <col min="35" max="35" width="7.140625" style="3" customWidth="1"/>
    <col min="36" max="36" width="7.140625" style="2" customWidth="1"/>
    <col min="37" max="37" width="6.28515625" style="2" customWidth="1"/>
    <col min="38" max="38" width="10.5703125" style="2" customWidth="1"/>
    <col min="39" max="39" width="7.140625" style="4" customWidth="1"/>
    <col min="40" max="40" width="7.140625" style="5" customWidth="1"/>
    <col min="41" max="41" width="18.5703125" style="5" customWidth="1"/>
    <col min="42" max="16384" width="9.140625" style="5"/>
  </cols>
  <sheetData>
    <row r="1" spans="1:41" ht="36" x14ac:dyDescent="0.25">
      <c r="A1" s="46" t="s">
        <v>4</v>
      </c>
      <c r="B1" s="25" t="s">
        <v>3</v>
      </c>
      <c r="C1" s="26" t="s">
        <v>6</v>
      </c>
      <c r="D1" s="45" t="s">
        <v>0</v>
      </c>
      <c r="E1" s="82" t="s">
        <v>5</v>
      </c>
      <c r="F1" s="82" t="s">
        <v>2</v>
      </c>
      <c r="G1" s="47" t="s">
        <v>1</v>
      </c>
      <c r="H1" s="81" t="s">
        <v>9</v>
      </c>
      <c r="I1" s="49" t="s">
        <v>10</v>
      </c>
      <c r="J1" s="49" t="s">
        <v>7</v>
      </c>
      <c r="K1" s="49" t="s">
        <v>11</v>
      </c>
      <c r="L1" s="49" t="s">
        <v>12</v>
      </c>
      <c r="M1" s="49" t="s">
        <v>13</v>
      </c>
      <c r="N1" s="49" t="s">
        <v>14</v>
      </c>
      <c r="O1" s="49" t="s">
        <v>15</v>
      </c>
      <c r="P1" s="49" t="s">
        <v>16</v>
      </c>
      <c r="Q1" s="49" t="s">
        <v>478</v>
      </c>
      <c r="R1" s="49" t="s">
        <v>8</v>
      </c>
      <c r="S1" s="49" t="s">
        <v>244</v>
      </c>
      <c r="T1" s="49" t="s">
        <v>477</v>
      </c>
      <c r="U1" s="48" t="s">
        <v>17</v>
      </c>
      <c r="V1" s="48"/>
      <c r="W1" s="48"/>
      <c r="X1" s="48"/>
      <c r="Y1" s="48"/>
      <c r="Z1" s="48"/>
      <c r="AA1" s="48"/>
      <c r="AB1" s="48"/>
      <c r="AC1" s="48"/>
      <c r="AD1" s="48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41" ht="72" x14ac:dyDescent="0.25">
      <c r="A2" s="46"/>
      <c r="B2" s="25"/>
      <c r="C2" s="103"/>
      <c r="D2" s="45"/>
      <c r="E2" s="101"/>
      <c r="F2" s="101"/>
      <c r="G2" s="101"/>
      <c r="H2" s="102"/>
      <c r="I2" s="104"/>
      <c r="J2" s="49"/>
      <c r="K2" s="49" t="s">
        <v>597</v>
      </c>
      <c r="L2" s="49"/>
      <c r="M2" s="49"/>
      <c r="N2" s="49"/>
      <c r="O2" s="49"/>
      <c r="P2" s="49"/>
      <c r="Q2" s="49"/>
      <c r="R2" s="49"/>
      <c r="S2" s="49"/>
      <c r="T2" s="49"/>
      <c r="U2" s="48"/>
      <c r="V2" s="48"/>
      <c r="W2" s="48"/>
      <c r="X2" s="48"/>
      <c r="Y2" s="48"/>
      <c r="Z2" s="48"/>
      <c r="AA2" s="48"/>
      <c r="AB2" s="48"/>
      <c r="AC2" s="48"/>
      <c r="AD2" s="48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x14ac:dyDescent="0.25">
      <c r="A3" s="34"/>
      <c r="B3" s="28" t="e" cm="1">
        <f t="array" ref="B3">SUM(LARGE(H3:U3,{1,2,3,4}))</f>
        <v>#NUM!</v>
      </c>
      <c r="C3" s="91" t="e" cm="1">
        <f t="array" ref="C3">SUM(LARGE(H3:U3,{1,2,3}))</f>
        <v>#NUM!</v>
      </c>
      <c r="D3" s="35" t="s">
        <v>373</v>
      </c>
      <c r="E3" s="35" t="s">
        <v>374</v>
      </c>
      <c r="F3" s="35" t="s">
        <v>375</v>
      </c>
      <c r="G3" s="35" t="s">
        <v>292</v>
      </c>
      <c r="H3" s="71"/>
      <c r="I3" s="92"/>
      <c r="J3" s="15">
        <v>59.332999999999998</v>
      </c>
      <c r="V3" s="15"/>
      <c r="W3" s="18"/>
      <c r="X3" s="18"/>
      <c r="Y3" s="19"/>
      <c r="AE3" s="12"/>
      <c r="AF3" s="12"/>
    </row>
    <row r="4" spans="1:41" x14ac:dyDescent="0.25">
      <c r="A4" s="34"/>
      <c r="B4" s="28" t="e" cm="1">
        <f t="array" ref="B4">SUM(LARGE(I4:U4,{1,2,3,4}))</f>
        <v>#NUM!</v>
      </c>
      <c r="C4" s="91" t="e" cm="1">
        <f t="array" ref="C4">SUM(LARGE(I4:U4,{1,2,3}))</f>
        <v>#NUM!</v>
      </c>
      <c r="D4" s="35" t="s">
        <v>207</v>
      </c>
      <c r="E4" s="35" t="s">
        <v>219</v>
      </c>
      <c r="F4" s="35" t="s">
        <v>231</v>
      </c>
      <c r="G4" s="35" t="s">
        <v>241</v>
      </c>
      <c r="H4" s="80"/>
      <c r="I4" s="92">
        <v>65.5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68"/>
      <c r="U4" s="67"/>
      <c r="V4" s="4"/>
      <c r="W4" s="4"/>
      <c r="X4" s="4"/>
      <c r="Y4" s="19"/>
      <c r="AD4" s="13"/>
      <c r="AE4" s="12"/>
      <c r="AF4" s="12"/>
    </row>
    <row r="5" spans="1:41" s="9" customFormat="1" ht="17.25" customHeight="1" x14ac:dyDescent="0.25">
      <c r="A5" s="4"/>
      <c r="B5" s="21" t="e" cm="1">
        <f t="array" ref="B5">SUM(LARGE(H5:U5,{1,2,3,4}))</f>
        <v>#NUM!</v>
      </c>
      <c r="C5" s="93" t="e" cm="1">
        <f t="array" ref="C5">SUM(LARGE(H5:U5,{1,2,3}))</f>
        <v>#NUM!</v>
      </c>
      <c r="D5" s="35" t="s">
        <v>376</v>
      </c>
      <c r="E5" s="35" t="s">
        <v>377</v>
      </c>
      <c r="F5" s="35" t="s">
        <v>378</v>
      </c>
      <c r="G5" s="35" t="s">
        <v>292</v>
      </c>
      <c r="H5" s="71"/>
      <c r="I5" s="94"/>
      <c r="J5" s="36">
        <v>67.332999999999998</v>
      </c>
      <c r="K5" s="36"/>
      <c r="L5" s="36"/>
      <c r="M5" s="36"/>
      <c r="N5" s="36"/>
      <c r="O5" s="36"/>
      <c r="P5" s="36"/>
      <c r="Q5" s="36"/>
      <c r="R5" s="36"/>
      <c r="S5" s="36"/>
      <c r="T5" s="86"/>
      <c r="U5" s="18"/>
      <c r="V5" s="55"/>
      <c r="W5" s="60"/>
      <c r="X5" s="61"/>
      <c r="Y5" s="62"/>
      <c r="Z5" s="50"/>
      <c r="AA5" s="50"/>
      <c r="AB5" s="50"/>
      <c r="AC5" s="50"/>
      <c r="AD5" s="50"/>
      <c r="AE5" s="52"/>
      <c r="AF5" s="52"/>
      <c r="AG5" s="52"/>
      <c r="AH5" s="54"/>
      <c r="AI5" s="51"/>
      <c r="AJ5" s="52"/>
      <c r="AK5" s="52"/>
      <c r="AL5" s="52"/>
      <c r="AM5" s="54"/>
      <c r="AN5" s="39"/>
      <c r="AO5" s="39"/>
    </row>
    <row r="6" spans="1:41" x14ac:dyDescent="0.25">
      <c r="A6" s="34"/>
      <c r="B6" s="28" t="e" cm="1">
        <f t="array" ref="B6">SUM(LARGE(H6:U6,{1,2,3,4}))</f>
        <v>#NUM!</v>
      </c>
      <c r="C6" s="91" t="e" cm="1">
        <f t="array" ref="C6">SUM(LARGE(H6:U6,{1,2,3}))</f>
        <v>#NUM!</v>
      </c>
      <c r="D6" s="35" t="s">
        <v>346</v>
      </c>
      <c r="E6" s="35" t="s">
        <v>347</v>
      </c>
      <c r="F6" s="35" t="s">
        <v>348</v>
      </c>
      <c r="G6" s="35" t="s">
        <v>292</v>
      </c>
      <c r="H6" s="71"/>
      <c r="I6" s="92"/>
      <c r="J6" s="15">
        <v>64</v>
      </c>
      <c r="K6" s="23"/>
      <c r="L6" s="23"/>
      <c r="M6" s="23"/>
      <c r="N6" s="23"/>
      <c r="O6" s="23"/>
      <c r="P6" s="23"/>
      <c r="Q6" s="23"/>
      <c r="R6" s="23"/>
      <c r="S6" s="23"/>
      <c r="U6" s="67"/>
      <c r="V6" s="4"/>
      <c r="W6" s="4"/>
      <c r="X6" s="4"/>
      <c r="Y6" s="19"/>
      <c r="Z6" s="6"/>
      <c r="AA6" s="6"/>
      <c r="AE6" s="12"/>
      <c r="AF6" s="12"/>
    </row>
    <row r="7" spans="1:41" x14ac:dyDescent="0.25">
      <c r="A7" s="34"/>
      <c r="B7" s="28" t="e" cm="1">
        <f t="array" ref="B7">SUM(LARGE(H7:U7,{1,2,3,4}))</f>
        <v>#NUM!</v>
      </c>
      <c r="C7" s="91" t="e" cm="1">
        <f t="array" ref="C7">SUM(LARGE(H7:U7,{1,2,3}))</f>
        <v>#NUM!</v>
      </c>
      <c r="D7" s="35" t="s">
        <v>352</v>
      </c>
      <c r="E7" s="35" t="s">
        <v>353</v>
      </c>
      <c r="F7" s="35" t="s">
        <v>354</v>
      </c>
      <c r="G7" s="35" t="s">
        <v>94</v>
      </c>
      <c r="H7" s="71"/>
      <c r="I7" s="95"/>
      <c r="J7" s="15">
        <v>64.5</v>
      </c>
      <c r="K7" s="23"/>
      <c r="L7" s="23"/>
      <c r="M7" s="23"/>
      <c r="N7" s="23"/>
      <c r="O7" s="23"/>
      <c r="P7" s="23"/>
      <c r="Q7" s="23"/>
      <c r="R7" s="23"/>
      <c r="S7" s="23"/>
      <c r="T7" s="68"/>
      <c r="U7" s="67"/>
      <c r="V7" s="17"/>
      <c r="W7" s="14"/>
      <c r="X7" s="14"/>
      <c r="Y7" s="5"/>
      <c r="Z7" s="6"/>
      <c r="AA7" s="6"/>
      <c r="AB7" s="6"/>
      <c r="AC7" s="6"/>
      <c r="AD7" s="6"/>
      <c r="AE7" s="12"/>
      <c r="AF7" s="12"/>
    </row>
    <row r="8" spans="1:41" x14ac:dyDescent="0.25">
      <c r="A8" s="34"/>
      <c r="B8" s="28" t="e" cm="1">
        <f t="array" ref="B8">SUM(LARGE(H8:U8,{1,2,3,4}))</f>
        <v>#NUM!</v>
      </c>
      <c r="C8" s="91" t="e" cm="1">
        <f t="array" ref="C8">SUM(LARGE(H8:U8,{1,2,3}))</f>
        <v>#NUM!</v>
      </c>
      <c r="D8" s="35">
        <v>98</v>
      </c>
      <c r="E8" s="35" t="s">
        <v>18</v>
      </c>
      <c r="F8" s="35" t="s">
        <v>19</v>
      </c>
      <c r="G8" s="35" t="s">
        <v>30</v>
      </c>
      <c r="H8" s="80">
        <f>230/300*100</f>
        <v>76.666666666666671</v>
      </c>
      <c r="I8" s="95"/>
      <c r="J8" s="23"/>
      <c r="K8" s="23"/>
      <c r="L8" s="23"/>
      <c r="M8" s="23"/>
      <c r="N8" s="23"/>
      <c r="O8" s="23"/>
      <c r="P8" s="23"/>
      <c r="Q8" s="23"/>
      <c r="R8" s="23"/>
      <c r="S8" s="23"/>
      <c r="T8" s="68"/>
      <c r="U8" s="15"/>
      <c r="V8" s="17"/>
      <c r="W8" s="18"/>
      <c r="X8" s="18"/>
      <c r="Y8" s="14"/>
      <c r="Z8" s="6"/>
      <c r="AA8" s="6"/>
      <c r="AB8" s="6"/>
      <c r="AC8" s="6"/>
      <c r="AD8" s="13"/>
      <c r="AE8" s="3"/>
      <c r="AF8" s="3"/>
    </row>
    <row r="9" spans="1:41" x14ac:dyDescent="0.25">
      <c r="A9" s="34"/>
      <c r="B9" s="28" t="e" cm="1">
        <f t="array" ref="B9">SUM(LARGE(H9:U9,{1,2,3,4}))</f>
        <v>#NUM!</v>
      </c>
      <c r="C9" s="91" t="e" cm="1">
        <f t="array" ref="C9">SUM(LARGE(H9:U9,{1,2,3}))</f>
        <v>#NUM!</v>
      </c>
      <c r="D9" s="35">
        <v>209</v>
      </c>
      <c r="E9" s="35" t="s">
        <v>18</v>
      </c>
      <c r="F9" s="35" t="s">
        <v>22</v>
      </c>
      <c r="G9" s="35" t="s">
        <v>30</v>
      </c>
      <c r="H9" s="80">
        <f>203/300*100</f>
        <v>67.666666666666657</v>
      </c>
      <c r="I9" s="95"/>
      <c r="J9" s="23"/>
      <c r="K9" s="23"/>
      <c r="L9" s="23"/>
      <c r="M9" s="23"/>
      <c r="N9" s="23"/>
      <c r="O9" s="23"/>
      <c r="P9" s="23"/>
      <c r="Q9" s="23"/>
      <c r="R9" s="23"/>
      <c r="S9" s="23"/>
      <c r="T9" s="68"/>
      <c r="U9" s="15"/>
    </row>
    <row r="10" spans="1:41" s="35" customFormat="1" x14ac:dyDescent="0.25">
      <c r="A10" s="4"/>
      <c r="B10" s="28" t="e" cm="1">
        <f t="array" ref="B10">SUM(LARGE(H10:U10,{1,2,3,4}))</f>
        <v>#NUM!</v>
      </c>
      <c r="C10" s="28" t="e" cm="1">
        <f t="array" ref="C10">SUM(LARGE(H10:U10,{1,2,3}))</f>
        <v>#NUM!</v>
      </c>
      <c r="D10" s="35" t="s">
        <v>400</v>
      </c>
      <c r="E10" s="35" t="s">
        <v>401</v>
      </c>
      <c r="F10" s="35" t="s">
        <v>402</v>
      </c>
      <c r="G10" s="35" t="s">
        <v>92</v>
      </c>
      <c r="H10" s="71"/>
      <c r="I10" s="92"/>
      <c r="J10" s="28">
        <v>68.5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31"/>
      <c r="V10" s="30"/>
      <c r="W10" s="37"/>
      <c r="X10" s="37"/>
      <c r="Y10" s="41"/>
      <c r="Z10" s="42"/>
      <c r="AA10" s="42"/>
      <c r="AB10" s="42"/>
      <c r="AC10" s="42"/>
      <c r="AD10" s="42"/>
      <c r="AE10" s="40"/>
      <c r="AF10" s="40"/>
      <c r="AG10" s="31"/>
      <c r="AH10" s="33"/>
      <c r="AI10" s="40"/>
      <c r="AJ10" s="31"/>
      <c r="AK10" s="31"/>
      <c r="AL10" s="31"/>
      <c r="AM10" s="33"/>
    </row>
    <row r="11" spans="1:41" s="35" customFormat="1" x14ac:dyDescent="0.25">
      <c r="A11" s="4"/>
      <c r="B11" s="28" t="e" cm="1">
        <f t="array" ref="B11">SUM(LARGE(H11:U11,{1,2,3,4}))</f>
        <v>#NUM!</v>
      </c>
      <c r="C11" s="28" t="e" cm="1">
        <f t="array" ref="C11">SUM(LARGE(H11:U11,{1,2,3}))</f>
        <v>#NUM!</v>
      </c>
      <c r="D11" s="35" t="s">
        <v>385</v>
      </c>
      <c r="E11" s="35" t="s">
        <v>386</v>
      </c>
      <c r="F11" s="35" t="s">
        <v>387</v>
      </c>
      <c r="G11" s="35" t="s">
        <v>470</v>
      </c>
      <c r="H11" s="71"/>
      <c r="I11" s="92"/>
      <c r="J11" s="28">
        <v>64.332999999999998</v>
      </c>
      <c r="K11" s="28"/>
      <c r="L11" s="28"/>
      <c r="M11" s="28"/>
      <c r="N11" s="28"/>
      <c r="O11" s="28"/>
      <c r="P11" s="28"/>
      <c r="Q11" s="28"/>
      <c r="R11" s="28"/>
      <c r="S11" s="28"/>
      <c r="T11" s="24"/>
      <c r="U11" s="30"/>
      <c r="V11" s="30"/>
      <c r="W11" s="37"/>
      <c r="X11" s="37"/>
      <c r="Y11" s="41"/>
      <c r="Z11" s="42"/>
      <c r="AA11" s="42"/>
      <c r="AB11" s="42"/>
      <c r="AC11" s="42"/>
      <c r="AD11" s="42"/>
      <c r="AE11" s="31"/>
      <c r="AF11" s="31"/>
      <c r="AG11" s="31"/>
      <c r="AH11" s="33"/>
      <c r="AI11" s="40"/>
      <c r="AJ11" s="31"/>
      <c r="AK11" s="31"/>
      <c r="AL11" s="31"/>
      <c r="AM11" s="33"/>
    </row>
    <row r="12" spans="1:41" x14ac:dyDescent="0.25">
      <c r="A12" s="34"/>
      <c r="B12" s="28" t="e" cm="1">
        <f t="array" ref="B12">SUM(LARGE(I12:U12,{1,2,3,4}))</f>
        <v>#NUM!</v>
      </c>
      <c r="C12" s="28" t="e" cm="1">
        <f t="array" ref="C12">SUM(LARGE(I12:U12,{1,2,3}))</f>
        <v>#NUM!</v>
      </c>
      <c r="D12" s="35" t="s">
        <v>208</v>
      </c>
      <c r="E12" s="35" t="s">
        <v>220</v>
      </c>
      <c r="F12" s="35" t="s">
        <v>232</v>
      </c>
      <c r="G12" s="35" t="s">
        <v>201</v>
      </c>
      <c r="H12" s="80"/>
      <c r="I12" s="92">
        <v>64</v>
      </c>
      <c r="U12" s="69"/>
      <c r="V12" s="17"/>
      <c r="W12" s="18"/>
      <c r="X12" s="18"/>
      <c r="Y12" s="14"/>
      <c r="Z12" s="6"/>
      <c r="AA12" s="6"/>
      <c r="AB12" s="6"/>
      <c r="AC12" s="6"/>
      <c r="AD12" s="6"/>
    </row>
    <row r="13" spans="1:41" s="35" customFormat="1" x14ac:dyDescent="0.25">
      <c r="A13" s="4"/>
      <c r="B13" s="28" t="e" cm="1">
        <f t="array" ref="B13">SUM(LARGE(H13:U13,{1,2,3,4}))</f>
        <v>#NUM!</v>
      </c>
      <c r="C13" s="28" t="e" cm="1">
        <f t="array" ref="C13">SUM(LARGE(H13:U13,{1,2,3}))</f>
        <v>#NUM!</v>
      </c>
      <c r="D13" s="35" t="s">
        <v>538</v>
      </c>
      <c r="E13" s="35" t="s">
        <v>539</v>
      </c>
      <c r="F13" s="35" t="s">
        <v>23</v>
      </c>
      <c r="G13" s="35" t="s">
        <v>507</v>
      </c>
      <c r="H13" s="80">
        <f>190.5/300*100</f>
        <v>63.5</v>
      </c>
      <c r="I13" s="92"/>
      <c r="J13" s="28"/>
      <c r="K13" s="28"/>
      <c r="L13" s="28">
        <v>63.33</v>
      </c>
      <c r="M13" s="28"/>
      <c r="N13" s="28"/>
      <c r="O13" s="28"/>
      <c r="P13" s="28"/>
      <c r="Q13" s="28"/>
      <c r="R13" s="28"/>
      <c r="S13" s="28"/>
      <c r="T13" s="75"/>
      <c r="U13" s="31"/>
      <c r="V13" s="31"/>
      <c r="W13" s="31"/>
      <c r="X13" s="31"/>
      <c r="Y13" s="40"/>
      <c r="Z13" s="40"/>
      <c r="AA13" s="40"/>
      <c r="AB13" s="40"/>
      <c r="AC13" s="40"/>
      <c r="AD13" s="40"/>
      <c r="AE13" s="31"/>
      <c r="AF13" s="31"/>
      <c r="AG13" s="31"/>
      <c r="AH13" s="33"/>
      <c r="AI13" s="40"/>
      <c r="AJ13" s="31"/>
      <c r="AK13" s="31"/>
      <c r="AL13" s="31"/>
      <c r="AM13" s="33"/>
    </row>
    <row r="14" spans="1:41" x14ac:dyDescent="0.25">
      <c r="B14" s="15" t="e" cm="1">
        <f t="array" ref="B14">SUM(LARGE(H14:U14,{1,2,3,4}))</f>
        <v>#NUM!</v>
      </c>
      <c r="C14" s="15" t="e" cm="1">
        <f t="array" ref="C14">SUM(LARGE(H14:U14,{1,2,3}))</f>
        <v>#NUM!</v>
      </c>
      <c r="D14" s="35" t="s">
        <v>406</v>
      </c>
      <c r="E14" s="35" t="s">
        <v>407</v>
      </c>
      <c r="F14" s="35" t="s">
        <v>408</v>
      </c>
      <c r="G14" s="35" t="s">
        <v>288</v>
      </c>
      <c r="H14" s="71"/>
      <c r="I14" s="92"/>
      <c r="J14" s="15">
        <v>66</v>
      </c>
      <c r="U14" s="30"/>
      <c r="V14" s="17"/>
      <c r="W14" s="18"/>
      <c r="X14" s="18"/>
      <c r="Y14" s="14"/>
      <c r="Z14" s="6"/>
      <c r="AA14" s="6"/>
      <c r="AB14" s="6"/>
      <c r="AC14" s="6"/>
      <c r="AD14" s="6"/>
      <c r="AE14" s="12"/>
      <c r="AF14" s="12"/>
    </row>
    <row r="15" spans="1:41" x14ac:dyDescent="0.25">
      <c r="B15" s="15" t="e" cm="1">
        <f t="array" ref="B15">SUM(LARGE(H15:U15,{1,2,3,4}))</f>
        <v>#NUM!</v>
      </c>
      <c r="C15" s="15" t="e" cm="1">
        <f t="array" ref="C15">SUM(LARGE(H15:U15,{1,2,3}))</f>
        <v>#NUM!</v>
      </c>
      <c r="D15" s="35" t="s">
        <v>540</v>
      </c>
      <c r="E15" s="35" t="s">
        <v>541</v>
      </c>
      <c r="F15" s="35" t="s">
        <v>542</v>
      </c>
      <c r="G15" s="35" t="s">
        <v>511</v>
      </c>
      <c r="H15" s="28"/>
      <c r="I15" s="92"/>
      <c r="L15" s="15">
        <v>61.67</v>
      </c>
      <c r="U15" s="31"/>
      <c r="V15" s="18"/>
      <c r="W15" s="18"/>
      <c r="X15" s="18"/>
      <c r="Y15" s="14"/>
      <c r="Z15" s="6"/>
      <c r="AA15" s="6"/>
      <c r="AB15" s="6"/>
      <c r="AC15" s="6"/>
      <c r="AD15" s="6"/>
      <c r="AE15" s="12"/>
      <c r="AF15" s="12"/>
      <c r="AN15" s="2"/>
    </row>
    <row r="16" spans="1:41" x14ac:dyDescent="0.25">
      <c r="A16" s="34"/>
      <c r="B16" s="15" t="e" cm="1">
        <f t="array" ref="B16">SUM(LARGE(H16:U16,{1,2,3,4}))</f>
        <v>#NUM!</v>
      </c>
      <c r="C16" s="15" t="e" cm="1">
        <f t="array" ref="C16">SUM(LARGE(H16:U16,{1,2,3}))</f>
        <v>#NUM!</v>
      </c>
      <c r="D16" s="35" t="s">
        <v>403</v>
      </c>
      <c r="E16" s="35" t="s">
        <v>404</v>
      </c>
      <c r="F16" s="35" t="s">
        <v>405</v>
      </c>
      <c r="G16" s="35" t="s">
        <v>345</v>
      </c>
      <c r="H16" s="71"/>
      <c r="I16" s="95"/>
      <c r="J16" s="15">
        <v>65.667000000000002</v>
      </c>
      <c r="K16" s="23"/>
      <c r="L16" s="23"/>
      <c r="M16" s="23"/>
      <c r="N16" s="23"/>
      <c r="O16" s="23"/>
      <c r="P16" s="23"/>
      <c r="Q16" s="23"/>
      <c r="R16" s="23"/>
      <c r="S16" s="23"/>
      <c r="T16" s="68"/>
      <c r="U16" s="30"/>
      <c r="V16" s="17"/>
      <c r="W16" s="18"/>
      <c r="X16" s="18"/>
      <c r="Y16" s="14"/>
      <c r="Z16" s="6"/>
      <c r="AA16" s="6"/>
      <c r="AB16" s="6"/>
      <c r="AC16" s="6"/>
      <c r="AD16" s="13"/>
      <c r="AE16" s="3"/>
      <c r="AF16" s="3"/>
    </row>
    <row r="17" spans="1:40" x14ac:dyDescent="0.25">
      <c r="A17" s="34"/>
      <c r="B17" s="15" t="e" cm="1">
        <f t="array" ref="B17">SUM(LARGE(H17:U17,{1,2,3,4}))</f>
        <v>#NUM!</v>
      </c>
      <c r="C17" s="15" t="e" cm="1">
        <f t="array" ref="C17">SUM(LARGE(H17:U17,{1,2,3}))</f>
        <v>#NUM!</v>
      </c>
      <c r="D17" s="35" t="s">
        <v>204</v>
      </c>
      <c r="E17" s="35" t="s">
        <v>525</v>
      </c>
      <c r="F17" s="35" t="s">
        <v>228</v>
      </c>
      <c r="G17" s="35" t="s">
        <v>511</v>
      </c>
      <c r="H17" s="72"/>
      <c r="I17" s="92">
        <v>70</v>
      </c>
      <c r="J17" s="23"/>
      <c r="K17" s="23"/>
      <c r="L17" s="15">
        <v>66.83</v>
      </c>
      <c r="M17" s="23"/>
      <c r="N17" s="23"/>
      <c r="O17" s="23"/>
      <c r="P17" s="23"/>
      <c r="Q17" s="23"/>
      <c r="R17" s="23"/>
      <c r="S17" s="23"/>
      <c r="T17" s="68"/>
      <c r="U17" s="30"/>
      <c r="V17" s="4"/>
      <c r="W17" s="4"/>
      <c r="X17" s="4"/>
      <c r="Y17" s="19"/>
      <c r="AB17" s="6"/>
      <c r="AE17" s="12"/>
      <c r="AF17" s="12"/>
    </row>
    <row r="18" spans="1:40" x14ac:dyDescent="0.25">
      <c r="A18" s="34"/>
      <c r="B18" s="15" t="e" cm="1">
        <f t="array" ref="B18">SUM(LARGE(H18:U18,{1,2,3,4}))</f>
        <v>#NUM!</v>
      </c>
      <c r="C18" s="15" t="e" cm="1">
        <f t="array" ref="C18">SUM(LARGE(H18:U18,{1,2,3}))</f>
        <v>#NUM!</v>
      </c>
      <c r="D18" s="35" t="s">
        <v>214</v>
      </c>
      <c r="E18" s="35" t="s">
        <v>225</v>
      </c>
      <c r="F18" s="35" t="s">
        <v>236</v>
      </c>
      <c r="G18" s="35" t="s">
        <v>242</v>
      </c>
      <c r="H18" s="80"/>
      <c r="I18" s="92">
        <v>57.332999999999998</v>
      </c>
      <c r="U18" s="69"/>
    </row>
    <row r="19" spans="1:40" x14ac:dyDescent="0.25">
      <c r="A19" s="34"/>
      <c r="B19" s="15" t="e" cm="1">
        <f t="array" ref="B19">SUM(LARGE(H19:U19,{1,2,3,4}))</f>
        <v>#NUM!</v>
      </c>
      <c r="C19" s="15" t="e" cm="1">
        <f t="array" ref="C19">SUM(LARGE(H19:U19,{1,2,3}))</f>
        <v>#NUM!</v>
      </c>
      <c r="D19" s="35" t="s">
        <v>519</v>
      </c>
      <c r="E19" s="35" t="s">
        <v>520</v>
      </c>
      <c r="F19" s="35" t="s">
        <v>521</v>
      </c>
      <c r="G19" s="35" t="s">
        <v>511</v>
      </c>
      <c r="H19" s="72"/>
      <c r="I19" s="95"/>
      <c r="J19" s="23"/>
      <c r="K19" s="23"/>
      <c r="L19" s="15">
        <v>67.33</v>
      </c>
      <c r="M19" s="23"/>
      <c r="N19" s="23"/>
      <c r="O19" s="23"/>
      <c r="P19" s="23"/>
      <c r="Q19" s="23"/>
      <c r="R19" s="23"/>
      <c r="S19" s="23"/>
      <c r="T19" s="68"/>
      <c r="U19" s="30"/>
      <c r="V19" s="17"/>
      <c r="W19" s="18"/>
      <c r="X19" s="18"/>
      <c r="Y19" s="14"/>
      <c r="Z19" s="6"/>
      <c r="AA19" s="6"/>
      <c r="AB19" s="6"/>
      <c r="AC19" s="6"/>
      <c r="AD19" s="13"/>
      <c r="AE19" s="12"/>
      <c r="AF19" s="12"/>
    </row>
    <row r="20" spans="1:40" x14ac:dyDescent="0.25">
      <c r="A20" s="34"/>
      <c r="B20" s="15" t="e" cm="1">
        <f t="array" ref="B20">SUM(LARGE(I20:U20,{1,2,3,4}))</f>
        <v>#NUM!</v>
      </c>
      <c r="C20" s="15" t="e" cm="1">
        <f t="array" ref="C20">SUM(LARGE(I20:U20,{1,2,3}))</f>
        <v>#NUM!</v>
      </c>
      <c r="D20" s="35" t="s">
        <v>212</v>
      </c>
      <c r="E20" s="35" t="s">
        <v>224</v>
      </c>
      <c r="F20" s="35" t="s">
        <v>235</v>
      </c>
      <c r="G20" s="35" t="s">
        <v>173</v>
      </c>
      <c r="H20" s="80"/>
      <c r="I20" s="92">
        <v>60.667000000000002</v>
      </c>
      <c r="J20" s="95"/>
      <c r="K20" s="23"/>
      <c r="L20" s="23"/>
      <c r="M20" s="23"/>
      <c r="N20" s="23"/>
      <c r="O20" s="23"/>
      <c r="P20" s="23"/>
      <c r="Q20" s="23"/>
      <c r="R20" s="23"/>
      <c r="S20" s="23"/>
      <c r="U20" s="28"/>
      <c r="V20" s="17"/>
      <c r="W20" s="18"/>
      <c r="X20" s="18"/>
      <c r="Y20" s="14"/>
      <c r="Z20" s="6"/>
      <c r="AA20" s="6"/>
      <c r="AB20" s="6"/>
      <c r="AC20" s="6"/>
      <c r="AD20" s="6"/>
      <c r="AE20" s="12"/>
      <c r="AF20" s="12"/>
    </row>
    <row r="21" spans="1:40" x14ac:dyDescent="0.25">
      <c r="A21" s="34"/>
      <c r="B21" s="15" t="e" cm="1">
        <f t="array" ref="B21">SUM(LARGE(H21:U21,{1,2,3,4}))</f>
        <v>#NUM!</v>
      </c>
      <c r="C21" s="15" t="e" cm="1">
        <f t="array" ref="C21">SUM(LARGE(H21:U21,{1,2,3}))</f>
        <v>#NUM!</v>
      </c>
      <c r="D21" s="35" t="s">
        <v>213</v>
      </c>
      <c r="E21" s="35" t="s">
        <v>26</v>
      </c>
      <c r="F21" s="35" t="s">
        <v>27</v>
      </c>
      <c r="G21" s="35" t="s">
        <v>168</v>
      </c>
      <c r="H21" s="80">
        <f>177.5/300*100</f>
        <v>59.166666666666664</v>
      </c>
      <c r="I21" s="15">
        <v>59.667000000000002</v>
      </c>
      <c r="J21" s="92"/>
      <c r="T21" s="70"/>
      <c r="U21" s="33"/>
      <c r="V21" s="15"/>
      <c r="W21" s="18"/>
      <c r="X21" s="18"/>
      <c r="Y21" s="19"/>
      <c r="AC21" s="6"/>
      <c r="AE21" s="12"/>
      <c r="AF21" s="12"/>
    </row>
    <row r="22" spans="1:40" x14ac:dyDescent="0.25">
      <c r="A22" s="11"/>
      <c r="B22" s="15" t="e" cm="1">
        <f t="array" ref="B22">SUM(LARGE(H22:U22,{1,2,3,4}))</f>
        <v>#NUM!</v>
      </c>
      <c r="C22" s="15" t="e" cm="1">
        <f t="array" ref="C22">SUM(LARGE(H22:U22,{1,2,3}))</f>
        <v>#NUM!</v>
      </c>
      <c r="D22" s="35" t="s">
        <v>382</v>
      </c>
      <c r="E22" s="35" t="s">
        <v>383</v>
      </c>
      <c r="F22" s="35" t="s">
        <v>384</v>
      </c>
      <c r="G22" s="35" t="s">
        <v>345</v>
      </c>
      <c r="H22" s="80"/>
      <c r="J22" s="92">
        <v>69.667000000000002</v>
      </c>
      <c r="T22" s="70"/>
      <c r="U22" s="37"/>
      <c r="V22" s="17"/>
      <c r="W22" s="18"/>
      <c r="X22" s="18"/>
      <c r="Y22" s="14"/>
      <c r="Z22" s="6"/>
      <c r="AA22" s="6"/>
      <c r="AB22" s="6"/>
      <c r="AC22" s="6"/>
      <c r="AD22" s="6"/>
      <c r="AE22" s="12"/>
      <c r="AF22" s="12"/>
    </row>
    <row r="23" spans="1:40" x14ac:dyDescent="0.25">
      <c r="A23" s="34"/>
      <c r="B23" s="15" t="e" cm="1">
        <f t="array" ref="B23">SUM(LARGE(H23:U23,{1,2,3,4}))</f>
        <v>#NUM!</v>
      </c>
      <c r="C23" s="15" t="e" cm="1">
        <f t="array" ref="C23">SUM(LARGE(H23:U23,{1,2,3}))</f>
        <v>#NUM!</v>
      </c>
      <c r="D23" s="35" t="s">
        <v>349</v>
      </c>
      <c r="E23" s="35" t="s">
        <v>350</v>
      </c>
      <c r="F23" s="35" t="s">
        <v>351</v>
      </c>
      <c r="G23" s="35" t="s">
        <v>471</v>
      </c>
      <c r="H23" s="80"/>
      <c r="I23" s="23"/>
      <c r="J23" s="92">
        <v>66.5</v>
      </c>
      <c r="K23" s="23"/>
      <c r="L23" s="23"/>
      <c r="M23" s="23"/>
      <c r="N23" s="23"/>
      <c r="O23" s="23"/>
      <c r="P23" s="23"/>
      <c r="Q23" s="23"/>
      <c r="R23" s="23"/>
      <c r="S23" s="23"/>
      <c r="T23" s="68"/>
      <c r="U23" s="69"/>
      <c r="V23" s="17"/>
      <c r="W23" s="18"/>
      <c r="X23" s="18"/>
      <c r="Y23" s="14"/>
      <c r="Z23" s="6"/>
      <c r="AA23" s="6"/>
      <c r="AB23" s="6"/>
      <c r="AC23" s="6"/>
      <c r="AD23" s="13"/>
      <c r="AE23" s="3"/>
      <c r="AF23" s="3"/>
    </row>
    <row r="24" spans="1:40" x14ac:dyDescent="0.25">
      <c r="A24" s="34"/>
      <c r="B24" s="15" t="e" cm="1">
        <f t="array" ref="B24">SUM(LARGE(I24:U24,{1,2,3,4}))</f>
        <v>#NUM!</v>
      </c>
      <c r="C24" s="15" t="e" cm="1">
        <f t="array" ref="C24">SUM(LARGE(I24:U24,{1,2,3}))</f>
        <v>#NUM!</v>
      </c>
      <c r="D24" s="35" t="s">
        <v>206</v>
      </c>
      <c r="E24" s="35" t="s">
        <v>218</v>
      </c>
      <c r="F24" s="35" t="s">
        <v>230</v>
      </c>
      <c r="G24" s="35" t="s">
        <v>240</v>
      </c>
      <c r="H24" s="80"/>
      <c r="I24" s="15">
        <v>65.5</v>
      </c>
      <c r="J24" s="95"/>
      <c r="K24" s="23"/>
      <c r="L24" s="23"/>
      <c r="M24" s="23"/>
      <c r="N24" s="23"/>
      <c r="O24" s="23"/>
      <c r="P24" s="23"/>
      <c r="Q24" s="23"/>
      <c r="R24" s="23"/>
      <c r="S24" s="23"/>
      <c r="U24" s="69"/>
      <c r="V24" s="17"/>
      <c r="W24" s="18"/>
      <c r="X24" s="18"/>
      <c r="Y24" s="14"/>
      <c r="Z24" s="6"/>
      <c r="AA24" s="6"/>
      <c r="AB24" s="6"/>
      <c r="AC24" s="6"/>
      <c r="AD24" s="13"/>
    </row>
    <row r="25" spans="1:40" s="35" customFormat="1" x14ac:dyDescent="0.25">
      <c r="A25" s="34"/>
      <c r="B25" s="28" t="e" cm="1">
        <f t="array" ref="B25">SUM(LARGE(I25:U25,{1,2,3,4}))</f>
        <v>#NUM!</v>
      </c>
      <c r="C25" s="28" t="e" cm="1">
        <f t="array" ref="C25">SUM(LARGE(I25:U25,{1,2,3}))</f>
        <v>#NUM!</v>
      </c>
      <c r="D25" s="35" t="s">
        <v>205</v>
      </c>
      <c r="E25" s="35" t="s">
        <v>217</v>
      </c>
      <c r="F25" s="35" t="s">
        <v>229</v>
      </c>
      <c r="G25" s="35" t="s">
        <v>239</v>
      </c>
      <c r="H25" s="80"/>
      <c r="I25" s="28">
        <v>67.167000000000002</v>
      </c>
      <c r="J25" s="96"/>
      <c r="K25" s="80"/>
      <c r="L25" s="80"/>
      <c r="M25" s="80"/>
      <c r="N25" s="80"/>
      <c r="O25" s="80"/>
      <c r="P25" s="80"/>
      <c r="Q25" s="80"/>
      <c r="R25" s="80"/>
      <c r="S25" s="80"/>
      <c r="T25" s="75"/>
      <c r="U25" s="33"/>
      <c r="V25" s="30"/>
      <c r="W25" s="37"/>
      <c r="X25" s="37"/>
      <c r="Y25" s="41"/>
      <c r="Z25" s="42"/>
      <c r="AA25" s="42"/>
      <c r="AB25" s="42"/>
      <c r="AC25" s="42"/>
      <c r="AD25" s="42"/>
      <c r="AE25" s="29"/>
      <c r="AF25" s="29"/>
      <c r="AG25" s="63"/>
      <c r="AH25" s="63"/>
      <c r="AI25" s="40"/>
      <c r="AJ25" s="31"/>
      <c r="AK25" s="31"/>
      <c r="AL25" s="63"/>
      <c r="AM25" s="31"/>
      <c r="AN25" s="31"/>
    </row>
    <row r="26" spans="1:40" s="35" customFormat="1" x14ac:dyDescent="0.25">
      <c r="A26" s="34"/>
      <c r="B26" s="28" t="e" cm="1">
        <f t="array" ref="B26">SUM(LARGE(H26:U26,{1,2,3,4}))</f>
        <v>#NUM!</v>
      </c>
      <c r="C26" s="28" t="e" cm="1">
        <f t="array" ref="C26">SUM(LARGE(H26:U26,{1,2,3}))</f>
        <v>#NUM!</v>
      </c>
      <c r="D26" s="35" t="s">
        <v>379</v>
      </c>
      <c r="E26" s="35" t="s">
        <v>380</v>
      </c>
      <c r="F26" s="35" t="s">
        <v>381</v>
      </c>
      <c r="G26" s="35" t="s">
        <v>288</v>
      </c>
      <c r="H26" s="80"/>
      <c r="I26" s="72"/>
      <c r="J26" s="92">
        <v>67.832999999999998</v>
      </c>
      <c r="K26" s="72"/>
      <c r="L26" s="72"/>
      <c r="M26" s="72"/>
      <c r="N26" s="72"/>
      <c r="O26" s="72"/>
      <c r="P26" s="72"/>
      <c r="Q26" s="72"/>
      <c r="R26" s="72"/>
      <c r="S26" s="72"/>
      <c r="T26" s="74"/>
      <c r="U26" s="30"/>
      <c r="V26" s="31"/>
      <c r="W26" s="31"/>
      <c r="X26" s="31"/>
      <c r="Y26" s="40"/>
      <c r="Z26" s="40"/>
      <c r="AA26" s="40"/>
      <c r="AB26" s="40"/>
      <c r="AC26" s="40"/>
      <c r="AD26" s="40"/>
      <c r="AE26" s="31"/>
      <c r="AF26" s="31"/>
      <c r="AG26" s="31"/>
      <c r="AH26" s="33"/>
      <c r="AI26" s="40"/>
      <c r="AJ26" s="31"/>
      <c r="AK26" s="31"/>
      <c r="AL26" s="31"/>
      <c r="AM26" s="33"/>
    </row>
    <row r="27" spans="1:40" s="35" customFormat="1" x14ac:dyDescent="0.25">
      <c r="A27" s="27"/>
      <c r="B27" s="28" t="e" cm="1">
        <f t="array" ref="B27">SUM(LARGE(H27:U27,{1,2,3,4}))</f>
        <v>#NUM!</v>
      </c>
      <c r="C27" s="28" t="e" cm="1">
        <f t="array" ref="C27">SUM(LARGE(H27:U27,{1,2,3}))</f>
        <v>#NUM!</v>
      </c>
      <c r="D27" s="35" t="s">
        <v>543</v>
      </c>
      <c r="E27" s="35" t="s">
        <v>544</v>
      </c>
      <c r="F27" s="35" t="s">
        <v>545</v>
      </c>
      <c r="G27" s="35" t="s">
        <v>508</v>
      </c>
      <c r="H27" s="72"/>
      <c r="I27" s="72"/>
      <c r="J27" s="95"/>
      <c r="K27" s="72"/>
      <c r="L27" s="28">
        <v>58.33</v>
      </c>
      <c r="M27" s="72"/>
      <c r="N27" s="72"/>
      <c r="O27" s="72"/>
      <c r="P27" s="72"/>
      <c r="Q27" s="72"/>
      <c r="R27" s="72"/>
      <c r="S27" s="72"/>
      <c r="T27" s="74"/>
      <c r="U27" s="30"/>
      <c r="V27" s="31"/>
      <c r="W27" s="31"/>
      <c r="X27" s="31"/>
      <c r="Y27" s="40"/>
      <c r="Z27" s="40"/>
      <c r="AA27" s="40"/>
      <c r="AB27" s="40"/>
      <c r="AC27" s="40"/>
      <c r="AD27" s="40"/>
      <c r="AE27" s="31"/>
      <c r="AF27" s="31"/>
      <c r="AG27" s="31"/>
      <c r="AH27" s="33"/>
      <c r="AI27" s="40"/>
      <c r="AJ27" s="31"/>
      <c r="AK27" s="31"/>
      <c r="AL27" s="31"/>
      <c r="AM27" s="33"/>
    </row>
    <row r="28" spans="1:40" x14ac:dyDescent="0.25">
      <c r="A28" s="34"/>
      <c r="B28" s="28" t="e" cm="1">
        <f t="array" ref="B28">SUM(LARGE(H28:U28,{1,2,3,4}))</f>
        <v>#NUM!</v>
      </c>
      <c r="C28" s="28" t="e" cm="1">
        <f t="array" ref="C28">SUM(LARGE(H28:U28,{1,2,3}))</f>
        <v>#NUM!</v>
      </c>
      <c r="D28" s="35">
        <v>317</v>
      </c>
      <c r="E28" s="35" t="s">
        <v>24</v>
      </c>
      <c r="F28" s="35" t="s">
        <v>25</v>
      </c>
      <c r="G28" s="35" t="s">
        <v>33</v>
      </c>
      <c r="H28" s="80">
        <f>186.05/300*100</f>
        <v>62.016666666666673</v>
      </c>
      <c r="J28" s="92"/>
      <c r="T28" s="70"/>
      <c r="U28" s="67"/>
    </row>
    <row r="29" spans="1:40" x14ac:dyDescent="0.25">
      <c r="A29" s="34"/>
      <c r="B29" s="15" t="e" cm="1">
        <f t="array" ref="B29">SUM(LARGE(I29:U29,{1,2,3,4}))</f>
        <v>#NUM!</v>
      </c>
      <c r="C29" s="15" t="e" cm="1">
        <f t="array" ref="C29">SUM(LARGE(I29:U29,{1,2,3}))</f>
        <v>#NUM!</v>
      </c>
      <c r="D29" s="35" t="s">
        <v>211</v>
      </c>
      <c r="E29" s="35" t="s">
        <v>223</v>
      </c>
      <c r="F29" s="35" t="s">
        <v>234</v>
      </c>
      <c r="G29" s="35" t="s">
        <v>173</v>
      </c>
      <c r="H29" s="80"/>
      <c r="I29" s="15">
        <v>61</v>
      </c>
      <c r="J29" s="92"/>
      <c r="T29" s="70"/>
      <c r="U29" s="14"/>
    </row>
    <row r="30" spans="1:40" x14ac:dyDescent="0.25">
      <c r="A30" s="11"/>
      <c r="B30" s="28" t="e" cm="1">
        <f t="array" ref="B30">SUM(LARGE(H30:U30,{1,2,3,4}))</f>
        <v>#NUM!</v>
      </c>
      <c r="C30" s="28" t="e" cm="1">
        <f t="array" ref="C30">SUM(LARGE(H30:U30,{1,2,3}))</f>
        <v>#NUM!</v>
      </c>
      <c r="D30" s="35" t="s">
        <v>216</v>
      </c>
      <c r="E30" s="35" t="s">
        <v>227</v>
      </c>
      <c r="F30" s="35" t="s">
        <v>238</v>
      </c>
      <c r="G30" s="35" t="s">
        <v>243</v>
      </c>
      <c r="H30" s="80"/>
      <c r="I30" s="15">
        <v>51.332999999999998</v>
      </c>
      <c r="J30" s="92"/>
      <c r="T30" s="70"/>
      <c r="U30" s="17"/>
      <c r="V30" s="18"/>
      <c r="W30" s="18"/>
      <c r="X30" s="18"/>
      <c r="Y30" s="14"/>
      <c r="Z30" s="6"/>
      <c r="AA30" s="6"/>
      <c r="AB30" s="6"/>
      <c r="AC30" s="6"/>
      <c r="AD30" s="6"/>
      <c r="AE30" s="12"/>
      <c r="AF30" s="12"/>
    </row>
    <row r="31" spans="1:40" x14ac:dyDescent="0.25">
      <c r="B31" s="28" t="e" cm="1">
        <f t="array" ref="B31">SUM(LARGE(H31:U31,{1,2,3,4}))</f>
        <v>#NUM!</v>
      </c>
      <c r="C31" s="28" t="e" cm="1">
        <f t="array" ref="C31">SUM(LARGE(H31:U31,{1,2,3}))</f>
        <v>#NUM!</v>
      </c>
      <c r="D31" s="35" t="s">
        <v>546</v>
      </c>
      <c r="E31" s="35" t="s">
        <v>547</v>
      </c>
      <c r="F31" s="35" t="s">
        <v>548</v>
      </c>
      <c r="G31" s="35" t="s">
        <v>511</v>
      </c>
      <c r="H31" s="28"/>
      <c r="J31" s="92"/>
      <c r="L31" s="15">
        <v>58.33</v>
      </c>
      <c r="V31" s="17"/>
      <c r="W31" s="18"/>
      <c r="X31" s="18"/>
      <c r="Y31" s="14"/>
      <c r="Z31" s="6"/>
      <c r="AA31" s="6"/>
      <c r="AB31" s="6"/>
      <c r="AC31" s="6"/>
      <c r="AD31" s="13"/>
      <c r="AE31" s="3"/>
      <c r="AF31" s="3"/>
    </row>
    <row r="32" spans="1:40" x14ac:dyDescent="0.25">
      <c r="A32" s="34"/>
      <c r="B32" s="28" t="e" cm="1">
        <f t="array" ref="B32">SUM(LARGE(H32:U32,{1,2,3,4}))</f>
        <v>#NUM!</v>
      </c>
      <c r="C32" s="28" t="e" cm="1">
        <f t="array" ref="C32">SUM(LARGE(H32:U32,{1,2,3}))</f>
        <v>#NUM!</v>
      </c>
      <c r="D32" s="35">
        <v>403</v>
      </c>
      <c r="E32" s="35" t="s">
        <v>28</v>
      </c>
      <c r="F32" s="35" t="s">
        <v>29</v>
      </c>
      <c r="G32" s="35" t="s">
        <v>32</v>
      </c>
      <c r="H32" s="80">
        <f>171/300*100</f>
        <v>56.999999999999993</v>
      </c>
      <c r="J32" s="92"/>
      <c r="T32" s="70"/>
      <c r="U32" s="67"/>
      <c r="V32" s="18"/>
      <c r="W32" s="18"/>
      <c r="X32" s="18"/>
      <c r="Y32" s="14"/>
      <c r="Z32" s="6"/>
      <c r="AA32" s="6"/>
      <c r="AB32" s="6"/>
      <c r="AC32" s="6"/>
      <c r="AD32" s="6"/>
      <c r="AE32" s="12"/>
      <c r="AF32" s="12"/>
    </row>
    <row r="33" spans="1:40" x14ac:dyDescent="0.25">
      <c r="A33" s="34"/>
      <c r="B33" s="28" t="e" cm="1">
        <f t="array" ref="B33">SUM(LARGE(H33:U33,{1,2,3,4}))</f>
        <v>#NUM!</v>
      </c>
      <c r="C33" s="28" t="e" cm="1">
        <f t="array" ref="C33">SUM(LARGE(H33:U33,{1,2,3}))</f>
        <v>#NUM!</v>
      </c>
      <c r="D33" s="35" t="s">
        <v>388</v>
      </c>
      <c r="E33" s="35" t="s">
        <v>389</v>
      </c>
      <c r="F33" s="35" t="s">
        <v>390</v>
      </c>
      <c r="G33" s="35" t="s">
        <v>411</v>
      </c>
      <c r="H33" s="80"/>
      <c r="I33" s="23"/>
      <c r="J33" s="92">
        <v>53.167000000000002</v>
      </c>
      <c r="K33" s="23"/>
      <c r="L33" s="23"/>
      <c r="M33" s="23"/>
      <c r="N33" s="23"/>
      <c r="O33" s="23"/>
      <c r="P33" s="23"/>
      <c r="Q33" s="23"/>
      <c r="R33" s="23"/>
      <c r="S33" s="23"/>
      <c r="U33" s="17"/>
      <c r="V33" s="17"/>
      <c r="W33" s="4"/>
      <c r="X33" s="4"/>
      <c r="Y33" s="19"/>
      <c r="AC33" s="6"/>
    </row>
    <row r="34" spans="1:40" x14ac:dyDescent="0.25">
      <c r="A34" s="34"/>
      <c r="B34" s="15" t="e" cm="1">
        <f t="array" ref="B34">SUM(LARGE(H34:U34,{1,2,3,4}))</f>
        <v>#NUM!</v>
      </c>
      <c r="C34" s="21" t="e" cm="1">
        <f t="array" ref="C34">SUM(LARGE(H34:U34,{1,2,3}))</f>
        <v>#NUM!</v>
      </c>
      <c r="D34" s="35" t="s">
        <v>529</v>
      </c>
      <c r="E34" s="35" t="s">
        <v>530</v>
      </c>
      <c r="F34" s="35" t="s">
        <v>531</v>
      </c>
      <c r="G34" s="35" t="s">
        <v>508</v>
      </c>
      <c r="H34" s="72"/>
      <c r="I34" s="23"/>
      <c r="J34" s="95"/>
      <c r="K34" s="23"/>
      <c r="L34" s="15">
        <v>65.83</v>
      </c>
      <c r="M34" s="23"/>
      <c r="N34" s="23"/>
      <c r="O34" s="23"/>
      <c r="P34" s="23"/>
      <c r="Q34" s="23"/>
      <c r="R34" s="23"/>
      <c r="S34" s="23"/>
      <c r="T34" s="68"/>
      <c r="U34" s="67"/>
      <c r="V34" s="17"/>
      <c r="W34" s="18"/>
      <c r="X34" s="18"/>
      <c r="Y34" s="14"/>
      <c r="Z34" s="6"/>
      <c r="AA34" s="6"/>
      <c r="AB34" s="6"/>
      <c r="AC34" s="6"/>
      <c r="AD34" s="6"/>
    </row>
    <row r="35" spans="1:40" x14ac:dyDescent="0.25">
      <c r="A35" s="34"/>
      <c r="B35" s="15" t="e" cm="1">
        <f t="array" ref="B35">SUM(LARGE(H35:U35,{1,2,3,4}))</f>
        <v>#NUM!</v>
      </c>
      <c r="C35" s="21" t="e" cm="1">
        <f t="array" ref="C35">SUM(LARGE(H35:U35,{1,2,3}))</f>
        <v>#NUM!</v>
      </c>
      <c r="D35" s="35" t="s">
        <v>215</v>
      </c>
      <c r="E35" s="35" t="s">
        <v>226</v>
      </c>
      <c r="F35" s="35" t="s">
        <v>237</v>
      </c>
      <c r="G35" s="76" t="s">
        <v>136</v>
      </c>
      <c r="H35" s="80"/>
      <c r="I35" s="15">
        <v>55.5</v>
      </c>
      <c r="J35" s="92"/>
      <c r="U35" s="67"/>
      <c r="V35" s="17"/>
      <c r="W35" s="4"/>
      <c r="X35" s="4"/>
      <c r="Y35" s="19"/>
      <c r="Z35" s="6"/>
      <c r="AA35" s="6"/>
      <c r="AC35" s="6"/>
      <c r="AE35" s="12"/>
      <c r="AF35" s="12"/>
    </row>
    <row r="36" spans="1:40" x14ac:dyDescent="0.25">
      <c r="A36" s="34"/>
      <c r="B36" s="15" t="e" cm="1">
        <f t="array" ref="B36">SUM(LARGE(H36:U36,{1,2,3,4}))</f>
        <v>#NUM!</v>
      </c>
      <c r="C36" s="21" t="e" cm="1">
        <f t="array" ref="C36">SUM(LARGE(H36:U36,{1,2,3}))</f>
        <v>#NUM!</v>
      </c>
      <c r="D36" s="35" t="s">
        <v>355</v>
      </c>
      <c r="E36" s="35" t="s">
        <v>356</v>
      </c>
      <c r="F36" s="35" t="s">
        <v>357</v>
      </c>
      <c r="G36" s="35" t="s">
        <v>472</v>
      </c>
      <c r="H36" s="80"/>
      <c r="I36" s="23"/>
      <c r="J36" s="92">
        <v>61.5</v>
      </c>
      <c r="K36" s="23"/>
      <c r="L36" s="23"/>
      <c r="M36" s="23"/>
      <c r="N36" s="23"/>
      <c r="O36" s="23"/>
      <c r="P36" s="23"/>
      <c r="Q36" s="23"/>
      <c r="R36" s="23"/>
      <c r="S36" s="23"/>
      <c r="U36" s="67"/>
    </row>
    <row r="37" spans="1:40" x14ac:dyDescent="0.25">
      <c r="A37" s="34"/>
      <c r="B37" s="15" t="e" cm="1">
        <f t="array" ref="B37">SUM(LARGE(H37:U37,{1,2,3,4}))</f>
        <v>#NUM!</v>
      </c>
      <c r="C37" s="21" t="e" cm="1">
        <f t="array" ref="C37">SUM(LARGE(H37:U37,{1,2,3}))</f>
        <v>#NUM!</v>
      </c>
      <c r="D37" s="35" t="s">
        <v>358</v>
      </c>
      <c r="E37" s="35" t="s">
        <v>359</v>
      </c>
      <c r="F37" s="35" t="s">
        <v>360</v>
      </c>
      <c r="G37" s="35" t="s">
        <v>410</v>
      </c>
      <c r="H37" s="80"/>
      <c r="I37" s="23"/>
      <c r="J37" s="92">
        <v>60.5</v>
      </c>
      <c r="K37" s="23"/>
      <c r="L37" s="23"/>
      <c r="M37" s="23"/>
      <c r="N37" s="23"/>
      <c r="O37" s="23"/>
      <c r="P37" s="23"/>
      <c r="Q37" s="23"/>
      <c r="R37" s="23"/>
      <c r="S37" s="23"/>
      <c r="T37" s="68"/>
      <c r="U37" s="67"/>
    </row>
    <row r="38" spans="1:40" s="39" customFormat="1" x14ac:dyDescent="0.25">
      <c r="A38" s="85"/>
      <c r="B38" s="38" t="e" cm="1">
        <f t="array" ref="B38">SUM(LARGE(H38:U38,{1,2,3,4}))</f>
        <v>#NUM!</v>
      </c>
      <c r="C38" s="36" t="e" cm="1">
        <f t="array" ref="C38">SUM(LARGE(H38:U38,{1,2,3}))</f>
        <v>#NUM!</v>
      </c>
      <c r="D38" s="35">
        <v>459</v>
      </c>
      <c r="E38" s="35" t="s">
        <v>20</v>
      </c>
      <c r="F38" s="35" t="s">
        <v>21</v>
      </c>
      <c r="G38" s="35" t="s">
        <v>31</v>
      </c>
      <c r="H38" s="80">
        <f>221/300*100</f>
        <v>73.666666666666671</v>
      </c>
      <c r="I38" s="89"/>
      <c r="J38" s="96"/>
      <c r="K38" s="89"/>
      <c r="L38" s="89"/>
      <c r="M38" s="89"/>
      <c r="N38" s="89"/>
      <c r="O38" s="89"/>
      <c r="P38" s="89"/>
      <c r="Q38" s="89"/>
      <c r="R38" s="89"/>
      <c r="S38" s="89"/>
      <c r="T38" s="90"/>
      <c r="U38" s="87"/>
      <c r="V38" s="52"/>
      <c r="W38" s="52"/>
      <c r="X38" s="52"/>
      <c r="Y38" s="51"/>
      <c r="Z38" s="51"/>
      <c r="AA38" s="51"/>
      <c r="AB38" s="51"/>
      <c r="AC38" s="51"/>
      <c r="AD38" s="51"/>
      <c r="AE38" s="52"/>
      <c r="AF38" s="52"/>
      <c r="AG38" s="52"/>
      <c r="AH38" s="54"/>
      <c r="AI38" s="51"/>
      <c r="AJ38" s="52"/>
      <c r="AK38" s="52"/>
      <c r="AL38" s="52"/>
      <c r="AM38" s="54"/>
    </row>
    <row r="39" spans="1:40" s="35" customFormat="1" x14ac:dyDescent="0.25">
      <c r="A39" s="33"/>
      <c r="B39" s="38" t="e" cm="1">
        <f t="array" ref="B39">SUM(LARGE(H39:U39,{1,2,3,4}))</f>
        <v>#NUM!</v>
      </c>
      <c r="C39" s="36" t="e" cm="1">
        <f t="array" ref="C39">SUM(LARGE(H39:U39,{1,2,3}))</f>
        <v>#NUM!</v>
      </c>
      <c r="D39" s="35" t="s">
        <v>516</v>
      </c>
      <c r="E39" s="35" t="s">
        <v>517</v>
      </c>
      <c r="F39" s="35" t="s">
        <v>518</v>
      </c>
      <c r="G39" s="35" t="s">
        <v>549</v>
      </c>
      <c r="J39" s="97"/>
      <c r="K39" s="73"/>
      <c r="L39" s="28">
        <v>67.67</v>
      </c>
      <c r="M39" s="73"/>
      <c r="N39" s="73"/>
      <c r="O39" s="73"/>
      <c r="P39" s="73"/>
      <c r="Q39" s="73"/>
      <c r="R39" s="73"/>
      <c r="S39" s="73"/>
      <c r="T39" s="28"/>
      <c r="U39" s="31"/>
      <c r="V39" s="30"/>
      <c r="W39" s="37"/>
      <c r="X39" s="37"/>
      <c r="Y39" s="41"/>
      <c r="Z39" s="42"/>
      <c r="AA39" s="42"/>
      <c r="AB39" s="42"/>
      <c r="AC39" s="42"/>
      <c r="AD39" s="42"/>
      <c r="AE39" s="29"/>
      <c r="AF39" s="29"/>
      <c r="AG39" s="31"/>
      <c r="AH39" s="33"/>
      <c r="AI39" s="40"/>
      <c r="AJ39" s="31"/>
      <c r="AK39" s="31"/>
      <c r="AL39" s="31"/>
      <c r="AM39" s="33"/>
      <c r="AN39" s="31"/>
    </row>
    <row r="40" spans="1:40" s="35" customFormat="1" x14ac:dyDescent="0.25">
      <c r="A40" s="33"/>
      <c r="B40" s="38" t="e" cm="1">
        <f t="array" ref="B40">SUM(LARGE(H40:U40,{1,2,3,4}))</f>
        <v>#NUM!</v>
      </c>
      <c r="C40" s="36" t="e" cm="1">
        <f t="array" ref="C40">SUM(LARGE(H40:U40,{1,2,3}))</f>
        <v>#NUM!</v>
      </c>
      <c r="D40" s="35" t="s">
        <v>394</v>
      </c>
      <c r="E40" s="35" t="s">
        <v>395</v>
      </c>
      <c r="F40" s="35" t="s">
        <v>396</v>
      </c>
      <c r="G40" s="35" t="s">
        <v>412</v>
      </c>
      <c r="H40" s="80"/>
      <c r="I40" s="28"/>
      <c r="J40" s="92">
        <v>58.167000000000002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31"/>
      <c r="V40" s="30"/>
      <c r="W40" s="33"/>
      <c r="X40" s="33"/>
      <c r="Y40" s="43"/>
      <c r="Z40" s="40"/>
      <c r="AA40" s="40"/>
      <c r="AB40" s="40"/>
      <c r="AC40" s="42"/>
      <c r="AD40" s="40"/>
      <c r="AE40" s="31"/>
      <c r="AF40" s="31"/>
      <c r="AG40" s="31"/>
      <c r="AH40" s="33"/>
      <c r="AI40" s="40"/>
      <c r="AJ40" s="31"/>
      <c r="AK40" s="31"/>
      <c r="AL40" s="31"/>
      <c r="AM40" s="33"/>
    </row>
    <row r="41" spans="1:40" s="35" customFormat="1" x14ac:dyDescent="0.25">
      <c r="A41" s="33"/>
      <c r="B41" s="38" t="e" cm="1">
        <f t="array" ref="B41">SUM(LARGE(H41:U41,{1,2,3,4}))</f>
        <v>#NUM!</v>
      </c>
      <c r="C41" s="36" t="e" cm="1">
        <f t="array" ref="C41">SUM(LARGE(H41:U41,{1,2,3}))</f>
        <v>#NUM!</v>
      </c>
      <c r="D41" s="35" t="s">
        <v>370</v>
      </c>
      <c r="E41" s="35" t="s">
        <v>371</v>
      </c>
      <c r="F41" s="35" t="s">
        <v>372</v>
      </c>
      <c r="G41" s="35" t="s">
        <v>469</v>
      </c>
      <c r="H41" s="80"/>
      <c r="I41" s="28"/>
      <c r="J41" s="28">
        <v>58.167000000000002</v>
      </c>
      <c r="K41" s="28"/>
      <c r="L41" s="92"/>
      <c r="M41" s="28"/>
      <c r="N41" s="28"/>
      <c r="O41" s="28"/>
      <c r="P41" s="28"/>
      <c r="Q41" s="28"/>
      <c r="R41" s="28"/>
      <c r="S41" s="28"/>
      <c r="T41" s="28"/>
      <c r="U41" s="69"/>
      <c r="V41" s="31"/>
      <c r="W41" s="31"/>
      <c r="X41" s="31"/>
      <c r="Y41" s="40"/>
      <c r="Z41" s="40"/>
      <c r="AA41" s="40"/>
      <c r="AB41" s="40"/>
      <c r="AC41" s="40"/>
      <c r="AD41" s="40"/>
      <c r="AE41" s="31"/>
      <c r="AF41" s="31"/>
      <c r="AG41" s="31"/>
      <c r="AH41" s="33"/>
      <c r="AI41" s="40"/>
      <c r="AJ41" s="31"/>
      <c r="AK41" s="31"/>
      <c r="AL41" s="31"/>
      <c r="AM41" s="33"/>
    </row>
    <row r="42" spans="1:40" s="35" customFormat="1" x14ac:dyDescent="0.25">
      <c r="A42" s="27"/>
      <c r="B42" s="38" t="e" cm="1">
        <f t="array" ref="B42">SUM(LARGE(I42:U42,{1,2,3,4}))</f>
        <v>#NUM!</v>
      </c>
      <c r="C42" s="36" t="e" cm="1">
        <f t="array" ref="C42">SUM(LARGE(I42:U42,{1,2,3}))</f>
        <v>#NUM!</v>
      </c>
      <c r="D42" s="35" t="s">
        <v>209</v>
      </c>
      <c r="E42" s="35" t="s">
        <v>221</v>
      </c>
      <c r="F42" s="35" t="s">
        <v>163</v>
      </c>
      <c r="G42" s="35" t="s">
        <v>169</v>
      </c>
      <c r="H42" s="80"/>
      <c r="I42" s="28">
        <v>63.5</v>
      </c>
      <c r="J42" s="28"/>
      <c r="K42" s="28"/>
      <c r="L42" s="92"/>
      <c r="M42" s="28"/>
      <c r="N42" s="28"/>
      <c r="O42" s="28"/>
      <c r="P42" s="28"/>
      <c r="Q42" s="28"/>
      <c r="R42" s="28"/>
      <c r="S42" s="28"/>
      <c r="T42" s="28"/>
      <c r="U42" s="30"/>
      <c r="V42" s="30"/>
      <c r="W42" s="37"/>
      <c r="X42" s="37"/>
      <c r="Y42" s="41"/>
      <c r="Z42" s="42"/>
      <c r="AA42" s="42"/>
      <c r="AB42" s="42"/>
      <c r="AC42" s="42"/>
      <c r="AD42" s="42"/>
      <c r="AE42" s="31"/>
      <c r="AF42" s="31"/>
      <c r="AG42" s="31"/>
      <c r="AH42" s="33"/>
      <c r="AI42" s="40"/>
      <c r="AJ42" s="31"/>
      <c r="AK42" s="31"/>
      <c r="AL42" s="31"/>
      <c r="AM42" s="33"/>
    </row>
    <row r="43" spans="1:40" s="35" customFormat="1" x14ac:dyDescent="0.25">
      <c r="A43" s="27"/>
      <c r="B43" s="38" t="e" cm="1">
        <f t="array" ref="B43">SUM(LARGE(H43:U43,{1,2,3,4}))</f>
        <v>#NUM!</v>
      </c>
      <c r="C43" s="36" t="e" cm="1">
        <f t="array" ref="C43">SUM(LARGE(H43:U43,{1,2,3}))</f>
        <v>#NUM!</v>
      </c>
      <c r="D43" s="35" t="s">
        <v>391</v>
      </c>
      <c r="E43" s="35" t="s">
        <v>392</v>
      </c>
      <c r="F43" s="35" t="s">
        <v>393</v>
      </c>
      <c r="G43" s="35" t="s">
        <v>94</v>
      </c>
      <c r="H43" s="80"/>
      <c r="I43" s="72"/>
      <c r="J43" s="28">
        <v>64</v>
      </c>
      <c r="K43" s="72"/>
      <c r="L43" s="95"/>
      <c r="M43" s="72"/>
      <c r="N43" s="72"/>
      <c r="O43" s="72"/>
      <c r="P43" s="72"/>
      <c r="Q43" s="72"/>
      <c r="R43" s="72"/>
      <c r="S43" s="72"/>
      <c r="T43" s="28"/>
      <c r="U43" s="30"/>
      <c r="V43" s="31"/>
      <c r="W43" s="31"/>
      <c r="X43" s="31"/>
      <c r="Y43" s="40"/>
      <c r="Z43" s="40"/>
      <c r="AA43" s="40"/>
      <c r="AB43" s="40"/>
      <c r="AC43" s="40"/>
      <c r="AD43" s="40"/>
      <c r="AE43" s="31"/>
      <c r="AF43" s="31"/>
      <c r="AG43" s="31"/>
      <c r="AH43" s="33"/>
      <c r="AI43" s="40"/>
      <c r="AJ43" s="31"/>
      <c r="AK43" s="31"/>
      <c r="AL43" s="31"/>
      <c r="AM43" s="33"/>
    </row>
    <row r="44" spans="1:40" s="35" customFormat="1" x14ac:dyDescent="0.25">
      <c r="A44" s="27"/>
      <c r="B44" s="38" t="e" cm="1">
        <f t="array" ref="B44">SUM(LARGE(H44:U44,{1,2,3,4}))</f>
        <v>#NUM!</v>
      </c>
      <c r="C44" s="36" t="e" cm="1">
        <f t="array" ref="C44">SUM(LARGE(H44:U44,{1,2,3}))</f>
        <v>#NUM!</v>
      </c>
      <c r="D44" s="35" t="s">
        <v>532</v>
      </c>
      <c r="E44" s="35" t="s">
        <v>533</v>
      </c>
      <c r="F44" s="35" t="s">
        <v>534</v>
      </c>
      <c r="G44" s="35" t="s">
        <v>511</v>
      </c>
      <c r="H44" s="72"/>
      <c r="I44" s="72"/>
      <c r="J44" s="72"/>
      <c r="K44" s="72"/>
      <c r="L44" s="92">
        <v>65.5</v>
      </c>
      <c r="M44" s="72"/>
      <c r="N44" s="72"/>
      <c r="O44" s="72"/>
      <c r="P44" s="72"/>
      <c r="Q44" s="72"/>
      <c r="R44" s="72"/>
      <c r="S44" s="72"/>
      <c r="T44" s="74"/>
      <c r="U44" s="28"/>
      <c r="V44" s="30"/>
      <c r="W44" s="33"/>
      <c r="X44" s="33"/>
      <c r="Y44" s="43"/>
      <c r="Z44" s="40"/>
      <c r="AA44" s="40"/>
      <c r="AB44" s="40"/>
      <c r="AC44" s="40"/>
      <c r="AD44" s="44"/>
      <c r="AE44" s="29"/>
      <c r="AF44" s="29"/>
      <c r="AG44" s="31"/>
      <c r="AH44" s="33"/>
      <c r="AI44" s="40"/>
      <c r="AJ44" s="31"/>
      <c r="AK44" s="31"/>
      <c r="AL44" s="31"/>
      <c r="AM44" s="33"/>
    </row>
    <row r="45" spans="1:40" s="35" customFormat="1" x14ac:dyDescent="0.25">
      <c r="A45" s="33"/>
      <c r="B45" s="38" t="e" cm="1">
        <f t="array" ref="B45">SUM(LARGE(H45:U45,{1,2,3,4}))</f>
        <v>#NUM!</v>
      </c>
      <c r="C45" s="36" t="e" cm="1">
        <f t="array" ref="C45">SUM(LARGE(H45:U45,{1,2,3}))</f>
        <v>#NUM!</v>
      </c>
      <c r="D45" s="35" t="s">
        <v>367</v>
      </c>
      <c r="E45" s="35" t="s">
        <v>368</v>
      </c>
      <c r="F45" s="35" t="s">
        <v>369</v>
      </c>
      <c r="G45" s="35" t="s">
        <v>468</v>
      </c>
      <c r="H45" s="80"/>
      <c r="I45" s="28"/>
      <c r="J45" s="28">
        <v>68.332999999999998</v>
      </c>
      <c r="K45" s="28"/>
      <c r="L45" s="92"/>
      <c r="M45" s="28"/>
      <c r="N45" s="28"/>
      <c r="O45" s="28"/>
      <c r="P45" s="28"/>
      <c r="Q45" s="28"/>
      <c r="R45" s="28"/>
      <c r="S45" s="28"/>
      <c r="T45" s="75"/>
      <c r="U45" s="31"/>
      <c r="V45" s="31"/>
      <c r="W45" s="31"/>
      <c r="X45" s="31"/>
      <c r="Y45" s="40"/>
      <c r="Z45" s="40"/>
      <c r="AA45" s="40"/>
      <c r="AB45" s="40"/>
      <c r="AC45" s="40"/>
      <c r="AD45" s="40"/>
      <c r="AE45" s="31"/>
      <c r="AF45" s="31"/>
      <c r="AG45" s="31"/>
      <c r="AH45" s="33"/>
      <c r="AI45" s="40"/>
      <c r="AJ45" s="31"/>
      <c r="AK45" s="31"/>
      <c r="AL45" s="31"/>
      <c r="AM45" s="33"/>
    </row>
    <row r="46" spans="1:40" s="35" customFormat="1" x14ac:dyDescent="0.25">
      <c r="A46" s="32"/>
      <c r="B46" s="38" t="e" cm="1">
        <f t="array" ref="B46">SUM(LARGE(H46:U46,{1,2,3,4}))</f>
        <v>#NUM!</v>
      </c>
      <c r="C46" s="36" t="e" cm="1">
        <f t="array" ref="C46">SUM(LARGE(H46:U46,{1,2,3}))</f>
        <v>#NUM!</v>
      </c>
      <c r="D46" s="35" t="s">
        <v>535</v>
      </c>
      <c r="E46" s="35" t="s">
        <v>536</v>
      </c>
      <c r="F46" s="35" t="s">
        <v>537</v>
      </c>
      <c r="G46" s="35" t="s">
        <v>551</v>
      </c>
      <c r="H46" s="28"/>
      <c r="I46" s="28"/>
      <c r="J46" s="28"/>
      <c r="K46" s="28"/>
      <c r="L46" s="92">
        <v>64.67</v>
      </c>
      <c r="M46" s="28"/>
      <c r="N46" s="28"/>
      <c r="O46" s="28"/>
      <c r="P46" s="28"/>
      <c r="Q46" s="28"/>
      <c r="R46" s="28"/>
      <c r="S46" s="28"/>
      <c r="T46" s="73"/>
      <c r="U46" s="37"/>
      <c r="V46" s="30"/>
      <c r="W46" s="37"/>
      <c r="X46" s="37"/>
      <c r="Y46" s="41"/>
      <c r="Z46" s="42"/>
      <c r="AA46" s="42"/>
      <c r="AB46" s="42"/>
      <c r="AC46" s="42"/>
      <c r="AD46" s="42"/>
      <c r="AE46" s="29"/>
      <c r="AF46" s="29"/>
      <c r="AG46" s="31"/>
      <c r="AH46" s="33"/>
      <c r="AI46" s="40"/>
      <c r="AJ46" s="31"/>
      <c r="AK46" s="31"/>
      <c r="AL46" s="31"/>
      <c r="AM46" s="33"/>
    </row>
    <row r="47" spans="1:40" s="35" customFormat="1" x14ac:dyDescent="0.25">
      <c r="A47" s="27"/>
      <c r="B47" s="38" t="e" cm="1">
        <f t="array" ref="B47">SUM(LARGE(I47:U47,{1,2,3,4}))</f>
        <v>#NUM!</v>
      </c>
      <c r="C47" s="36" t="e" cm="1">
        <f t="array" ref="C47">SUM(LARGE(I47:U47,{1,2,3}))</f>
        <v>#NUM!</v>
      </c>
      <c r="D47" s="35" t="s">
        <v>210</v>
      </c>
      <c r="E47" s="35" t="s">
        <v>222</v>
      </c>
      <c r="F47" s="35" t="s">
        <v>233</v>
      </c>
      <c r="G47" s="35" t="s">
        <v>169</v>
      </c>
      <c r="H47" s="80"/>
      <c r="I47" s="28">
        <v>61.167000000000002</v>
      </c>
      <c r="J47" s="28"/>
      <c r="K47" s="28"/>
      <c r="L47" s="92"/>
      <c r="M47" s="28"/>
      <c r="N47" s="28"/>
      <c r="O47" s="28"/>
      <c r="P47" s="28"/>
      <c r="Q47" s="28"/>
      <c r="R47" s="28"/>
      <c r="S47" s="28"/>
      <c r="T47" s="28"/>
      <c r="U47" s="69"/>
      <c r="V47" s="30"/>
      <c r="W47" s="37"/>
      <c r="X47" s="37"/>
      <c r="Y47" s="41"/>
      <c r="Z47" s="42"/>
      <c r="AA47" s="42"/>
      <c r="AB47" s="42"/>
      <c r="AC47" s="42"/>
      <c r="AD47" s="42"/>
      <c r="AE47" s="29"/>
      <c r="AF47" s="29"/>
      <c r="AG47" s="31"/>
      <c r="AH47" s="33"/>
      <c r="AI47" s="40"/>
      <c r="AJ47" s="31"/>
      <c r="AK47" s="31"/>
      <c r="AL47" s="31"/>
      <c r="AM47" s="33"/>
    </row>
    <row r="48" spans="1:40" s="35" customFormat="1" x14ac:dyDescent="0.25">
      <c r="A48" s="27"/>
      <c r="B48" s="38" t="e" cm="1">
        <f t="array" ref="B48">SUM(LARGE(H48:U48,{1,2,3,4}))</f>
        <v>#NUM!</v>
      </c>
      <c r="C48" s="36" t="e" cm="1">
        <f t="array" ref="C48">SUM(LARGE(H48:U48,{1,2,3}))</f>
        <v>#NUM!</v>
      </c>
      <c r="D48" s="35" t="s">
        <v>361</v>
      </c>
      <c r="E48" s="35" t="s">
        <v>362</v>
      </c>
      <c r="F48" s="35" t="s">
        <v>363</v>
      </c>
      <c r="G48" s="35" t="s">
        <v>411</v>
      </c>
      <c r="H48" s="80"/>
      <c r="I48" s="72"/>
      <c r="J48" s="28">
        <v>58</v>
      </c>
      <c r="K48" s="72"/>
      <c r="L48" s="95"/>
      <c r="M48" s="72"/>
      <c r="N48" s="72"/>
      <c r="O48" s="72"/>
      <c r="P48" s="72"/>
      <c r="Q48" s="72"/>
      <c r="R48" s="72"/>
      <c r="S48" s="72"/>
      <c r="T48" s="74"/>
      <c r="U48" s="69"/>
      <c r="V48" s="37"/>
      <c r="W48" s="37"/>
      <c r="X48" s="37"/>
      <c r="Y48" s="41"/>
      <c r="Z48" s="42"/>
      <c r="AA48" s="42"/>
      <c r="AB48" s="42"/>
      <c r="AC48" s="42"/>
      <c r="AD48" s="42"/>
      <c r="AE48" s="31"/>
      <c r="AF48" s="31"/>
      <c r="AG48" s="31"/>
      <c r="AH48" s="33"/>
      <c r="AI48" s="40"/>
      <c r="AJ48" s="31"/>
      <c r="AK48" s="31"/>
      <c r="AL48" s="31"/>
      <c r="AM48" s="33"/>
    </row>
    <row r="49" spans="1:41" s="35" customFormat="1" x14ac:dyDescent="0.25">
      <c r="A49" s="33"/>
      <c r="B49" s="38" t="e" cm="1">
        <f t="array" ref="B49">SUM(LARGE(H49:U49,{1,2,3,4}))</f>
        <v>#NUM!</v>
      </c>
      <c r="C49" s="36" t="e" cm="1">
        <f t="array" ref="C49">SUM(LARGE(H49:U49,{1,2,3}))</f>
        <v>#NUM!</v>
      </c>
      <c r="D49" s="35" t="s">
        <v>522</v>
      </c>
      <c r="E49" s="35" t="s">
        <v>523</v>
      </c>
      <c r="F49" s="35" t="s">
        <v>524</v>
      </c>
      <c r="G49" s="35" t="s">
        <v>513</v>
      </c>
      <c r="H49" s="28"/>
      <c r="I49" s="28"/>
      <c r="J49" s="28"/>
      <c r="K49" s="28"/>
      <c r="L49" s="92">
        <v>67.17</v>
      </c>
      <c r="M49" s="28"/>
      <c r="N49" s="28"/>
      <c r="O49" s="28"/>
      <c r="P49" s="28"/>
      <c r="Q49" s="28"/>
      <c r="R49" s="28"/>
      <c r="S49" s="28"/>
      <c r="T49" s="28"/>
      <c r="U49" s="31"/>
      <c r="V49" s="31"/>
      <c r="W49" s="31"/>
      <c r="X49" s="31"/>
      <c r="Y49" s="40"/>
      <c r="Z49" s="40"/>
      <c r="AA49" s="40"/>
      <c r="AB49" s="40"/>
      <c r="AC49" s="40"/>
      <c r="AD49" s="40"/>
      <c r="AE49" s="31"/>
      <c r="AF49" s="31"/>
      <c r="AG49" s="31"/>
      <c r="AH49" s="33"/>
      <c r="AI49" s="40"/>
      <c r="AJ49" s="31"/>
      <c r="AK49" s="31"/>
      <c r="AL49" s="31"/>
      <c r="AM49" s="33"/>
    </row>
    <row r="50" spans="1:41" x14ac:dyDescent="0.25">
      <c r="A50" s="22"/>
      <c r="B50" s="15" t="e" cm="1">
        <f t="array" ref="B50">SUM(LARGE(H50:U50,{1,2,3,4}))</f>
        <v>#NUM!</v>
      </c>
      <c r="C50" s="21" t="e" cm="1">
        <f t="array" ref="C50">SUM(LARGE(H50:U50,{1,2,3}))</f>
        <v>#NUM!</v>
      </c>
      <c r="D50" s="35" t="s">
        <v>364</v>
      </c>
      <c r="E50" s="35" t="s">
        <v>365</v>
      </c>
      <c r="F50" s="35" t="s">
        <v>366</v>
      </c>
      <c r="G50" s="35" t="s">
        <v>473</v>
      </c>
      <c r="H50" s="79"/>
      <c r="J50" s="15">
        <v>51</v>
      </c>
      <c r="L50" s="92"/>
      <c r="T50" s="70"/>
    </row>
    <row r="51" spans="1:41" x14ac:dyDescent="0.25">
      <c r="A51" s="20"/>
      <c r="B51" s="15" t="e" cm="1">
        <f t="array" ref="B51">SUM(LARGE(H51:U51,{1,2,3,4}))</f>
        <v>#NUM!</v>
      </c>
      <c r="C51" s="21" t="e" cm="1">
        <f t="array" ref="C51">SUM(LARGE(H51:U51,{1,2,3}))</f>
        <v>#NUM!</v>
      </c>
      <c r="D51" s="35" t="s">
        <v>526</v>
      </c>
      <c r="E51" s="35" t="s">
        <v>527</v>
      </c>
      <c r="F51" s="35" t="s">
        <v>528</v>
      </c>
      <c r="G51" s="35" t="s">
        <v>550</v>
      </c>
      <c r="L51" s="92">
        <v>66.33</v>
      </c>
      <c r="V51" s="17"/>
      <c r="W51" s="4"/>
      <c r="X51" s="4"/>
      <c r="Y51" s="19"/>
      <c r="AC51" s="6"/>
    </row>
    <row r="52" spans="1:41" x14ac:dyDescent="0.25">
      <c r="A52" s="20"/>
      <c r="B52" s="15" t="e" cm="1">
        <f t="array" ref="B52">SUM(LARGE(H52:U52,{1,2,3,4}))</f>
        <v>#NUM!</v>
      </c>
      <c r="C52" s="21" t="e" cm="1">
        <f t="array" ref="C52">SUM(LARGE(H52:U52,{1,2,3}))</f>
        <v>#NUM!</v>
      </c>
      <c r="D52" s="35" t="s">
        <v>397</v>
      </c>
      <c r="E52" s="35" t="s">
        <v>398</v>
      </c>
      <c r="F52" s="35" t="s">
        <v>399</v>
      </c>
      <c r="G52" s="35" t="s">
        <v>471</v>
      </c>
      <c r="H52" s="79"/>
      <c r="J52" s="15">
        <v>63.5</v>
      </c>
      <c r="L52" s="92"/>
    </row>
    <row r="53" spans="1:41" x14ac:dyDescent="0.25">
      <c r="A53" s="20"/>
      <c r="B53" s="15" t="e" cm="1">
        <f t="array" ref="B53">SUM(LARGE(H53:U53,{1,2,3,4}))</f>
        <v>#NUM!</v>
      </c>
      <c r="C53" s="21" t="e" cm="1">
        <f t="array" ref="C53">SUM(LARGE(H53:U53,{1,2,3}))</f>
        <v>#NUM!</v>
      </c>
      <c r="D53" s="35"/>
      <c r="E53" s="35"/>
      <c r="F53" s="35"/>
      <c r="G53" s="35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1:41" x14ac:dyDescent="0.25">
      <c r="B54" s="15" t="e" cm="1">
        <f t="array" ref="B54">SUM(LARGE(H54:U54,{1,2,3,4}))</f>
        <v>#NUM!</v>
      </c>
      <c r="C54" s="21" t="e" cm="1">
        <f t="array" ref="C54">SUM(LARGE(H54:U54,{1,2,3}))</f>
        <v>#NUM!</v>
      </c>
      <c r="D54" s="71"/>
      <c r="E54" s="35"/>
      <c r="F54" s="35"/>
      <c r="G54" s="35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U54" s="67"/>
    </row>
    <row r="55" spans="1:41" x14ac:dyDescent="0.25">
      <c r="B55" s="15" t="e" cm="1">
        <f t="array" ref="B55">SUM(LARGE(H55:U55,{1,2,3,4}))</f>
        <v>#NUM!</v>
      </c>
      <c r="C55" s="21" t="e" cm="1">
        <f t="array" ref="C55">SUM(LARGE(H55:U55,{1,2,3}))</f>
        <v>#NUM!</v>
      </c>
      <c r="D55" s="35"/>
      <c r="E55" s="35"/>
      <c r="F55" s="35"/>
      <c r="G55" s="35"/>
    </row>
    <row r="56" spans="1:41" x14ac:dyDescent="0.25">
      <c r="B56" s="15" t="e" cm="1">
        <f t="array" ref="B56">SUM(LARGE(H56:U56,{1,2,3,4}))</f>
        <v>#NUM!</v>
      </c>
      <c r="C56" s="21" t="e" cm="1">
        <f t="array" ref="C56">SUM(LARGE(H56:U56,{1,2,3}))</f>
        <v>#NUM!</v>
      </c>
      <c r="D56" s="35"/>
      <c r="E56" s="77"/>
      <c r="F56" s="77"/>
      <c r="G56" s="35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41" x14ac:dyDescent="0.25">
      <c r="A57" s="34"/>
      <c r="B57" s="15" t="e" cm="1">
        <f t="array" ref="B57">SUM(LARGE(H57:U57,{1,2,3,4}))</f>
        <v>#NUM!</v>
      </c>
      <c r="C57" s="21" t="e" cm="1">
        <f t="array" ref="C57">SUM(LARGE(H57:U57,{1,2,3}))</f>
        <v>#NUM!</v>
      </c>
      <c r="D57" s="35"/>
      <c r="E57" s="35"/>
      <c r="F57" s="35"/>
      <c r="G57" s="35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68"/>
      <c r="U57" s="17"/>
      <c r="V57" s="17"/>
      <c r="W57" s="4"/>
      <c r="X57" s="4"/>
      <c r="Y57" s="19"/>
      <c r="Z57" s="6"/>
      <c r="AA57" s="6"/>
      <c r="AC57" s="6"/>
      <c r="AE57" s="12"/>
      <c r="AF57" s="12"/>
    </row>
    <row r="58" spans="1:41" x14ac:dyDescent="0.25">
      <c r="B58" s="15" t="e" cm="1">
        <f t="array" ref="B58">SUM(LARGE(H58:U58,{1,2,3,4}))</f>
        <v>#NUM!</v>
      </c>
      <c r="C58" s="21" t="e" cm="1">
        <f t="array" ref="C58">SUM(LARGE(H58:U58,{1,2,3}))</f>
        <v>#NUM!</v>
      </c>
      <c r="D58" s="35"/>
      <c r="E58" s="35"/>
      <c r="F58" s="35"/>
      <c r="G58" s="35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U58" s="17"/>
      <c r="V58" s="17"/>
    </row>
    <row r="59" spans="1:41" x14ac:dyDescent="0.25">
      <c r="B59" s="15" t="e" cm="1">
        <f t="array" ref="B59">SUM(LARGE(H59:U59,{1,2,3,4}))</f>
        <v>#NUM!</v>
      </c>
      <c r="C59" s="21" t="e" cm="1">
        <f t="array" ref="C59">SUM(LARGE(H59:U59,{1,2,3}))</f>
        <v>#NUM!</v>
      </c>
      <c r="D59" s="35"/>
      <c r="E59" s="77"/>
      <c r="F59" s="77"/>
      <c r="G59" s="35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0"/>
    </row>
    <row r="60" spans="1:41" x14ac:dyDescent="0.25">
      <c r="B60" s="15" t="e" cm="1">
        <f t="array" ref="B60">SUM(LARGE(H60:U60,{1,2,3,4}))</f>
        <v>#NUM!</v>
      </c>
      <c r="C60" s="21" t="e" cm="1">
        <f t="array" ref="C60">SUM(LARGE(H60:U60,{1,2,3}))</f>
        <v>#NUM!</v>
      </c>
      <c r="D60" s="35"/>
      <c r="E60" s="35"/>
      <c r="F60" s="35"/>
      <c r="G60" s="35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</row>
    <row r="61" spans="1:41" x14ac:dyDescent="0.25">
      <c r="B61" s="15" t="e" cm="1">
        <f t="array" ref="B61">SUM(LARGE(H61:U61,{1,2,3,4}))</f>
        <v>#NUM!</v>
      </c>
      <c r="C61" s="21" t="e" cm="1">
        <f t="array" ref="C61">SUM(LARGE(H61:U61,{1,2,3}))</f>
        <v>#NUM!</v>
      </c>
      <c r="D61" s="35"/>
      <c r="E61" s="35"/>
      <c r="F61" s="35"/>
      <c r="G61" s="35"/>
      <c r="T61" s="16"/>
      <c r="U61" s="14"/>
      <c r="V61" s="18"/>
      <c r="W61" s="18"/>
      <c r="X61" s="18"/>
      <c r="Y61" s="14"/>
      <c r="Z61" s="6"/>
      <c r="AA61" s="6"/>
      <c r="AB61" s="6"/>
      <c r="AC61" s="6"/>
      <c r="AD61" s="6"/>
      <c r="AE61" s="12"/>
      <c r="AF61" s="12"/>
    </row>
    <row r="62" spans="1:41" x14ac:dyDescent="0.25">
      <c r="B62" s="15" t="e" cm="1">
        <f t="array" ref="B62">SUM(LARGE(H62:U62,{1,2,3,4}))</f>
        <v>#NUM!</v>
      </c>
      <c r="C62" s="21" t="e" cm="1">
        <f t="array" ref="C62">SUM(LARGE(H62:U62,{1,2,3}))</f>
        <v>#NUM!</v>
      </c>
      <c r="D62" s="35"/>
      <c r="E62" s="35"/>
      <c r="F62" s="35"/>
      <c r="G62" s="35"/>
      <c r="T62" s="16"/>
      <c r="U62" s="14"/>
      <c r="V62" s="18"/>
      <c r="W62" s="18"/>
      <c r="X62" s="18"/>
      <c r="Y62" s="14"/>
      <c r="Z62" s="6"/>
      <c r="AA62" s="6"/>
      <c r="AB62" s="6"/>
      <c r="AC62" s="6"/>
      <c r="AD62" s="6"/>
      <c r="AE62" s="12"/>
      <c r="AF62" s="12"/>
    </row>
    <row r="63" spans="1:41" x14ac:dyDescent="0.25">
      <c r="A63" s="11"/>
      <c r="B63" s="15" t="e" cm="1">
        <f t="array" ref="B63">SUM(LARGE(H63:U63,{1,2,3,4}))</f>
        <v>#NUM!</v>
      </c>
      <c r="C63" s="21" t="e" cm="1">
        <f t="array" ref="C63">SUM(LARGE(H63:U63,{1,2,3}))</f>
        <v>#NUM!</v>
      </c>
      <c r="D63" s="35"/>
      <c r="E63" s="35"/>
      <c r="F63" s="35"/>
      <c r="G63" s="35"/>
      <c r="T63" s="16"/>
      <c r="U63" s="18"/>
      <c r="V63" s="18"/>
      <c r="W63" s="18"/>
      <c r="X63" s="18"/>
      <c r="Y63" s="14"/>
      <c r="Z63" s="6"/>
      <c r="AA63" s="6"/>
      <c r="AB63" s="6"/>
      <c r="AC63" s="6"/>
      <c r="AD63" s="6"/>
    </row>
    <row r="64" spans="1:41" s="35" customFormat="1" x14ac:dyDescent="0.25">
      <c r="A64" s="32"/>
      <c r="B64" s="28" t="e" cm="1">
        <f t="array" ref="B64">SUM(LARGE(H64:U64,{1,2,3,4}))</f>
        <v>#NUM!</v>
      </c>
      <c r="C64" s="28" t="e" cm="1">
        <f t="array" ref="C64">SUM(LARGE(H64:U64,{1,2,3}))</f>
        <v>#NUM!</v>
      </c>
      <c r="G64" s="76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28"/>
      <c r="U64" s="30"/>
      <c r="V64" s="30"/>
      <c r="W64" s="37"/>
      <c r="X64" s="37"/>
      <c r="Y64" s="41"/>
      <c r="Z64" s="42"/>
      <c r="AA64" s="42"/>
      <c r="AB64" s="42"/>
      <c r="AC64" s="42"/>
      <c r="AD64" s="42"/>
      <c r="AE64" s="29"/>
      <c r="AF64" s="29"/>
      <c r="AG64" s="31"/>
      <c r="AH64" s="31"/>
      <c r="AI64" s="40"/>
      <c r="AJ64" s="33"/>
      <c r="AK64" s="31"/>
      <c r="AL64" s="31"/>
      <c r="AM64" s="33"/>
      <c r="AN64" s="31"/>
      <c r="AO64" s="31"/>
    </row>
    <row r="65" spans="1:39" x14ac:dyDescent="0.25">
      <c r="A65" s="11"/>
      <c r="B65" s="28" t="e" cm="1">
        <f t="array" ref="B65">SUM(LARGE(H65:U65,{1,2,3,4}))</f>
        <v>#NUM!</v>
      </c>
      <c r="C65" s="28" t="e" cm="1">
        <f t="array" ref="C65">SUM(LARGE(H65:U65,{1,2,3}))</f>
        <v>#NUM!</v>
      </c>
      <c r="D65" s="35"/>
      <c r="E65" s="35"/>
      <c r="F65" s="35"/>
      <c r="G65" s="35"/>
      <c r="T65" s="16"/>
      <c r="U65" s="14"/>
      <c r="V65" s="18"/>
      <c r="W65" s="18"/>
      <c r="X65" s="18"/>
      <c r="Y65" s="14"/>
      <c r="Z65" s="6"/>
      <c r="AA65" s="6"/>
      <c r="AB65" s="6"/>
      <c r="AC65" s="6"/>
      <c r="AD65" s="6"/>
    </row>
    <row r="66" spans="1:39" x14ac:dyDescent="0.25">
      <c r="B66" s="28" t="e" cm="1">
        <f t="array" ref="B66">SUM(LARGE(H66:U66,{1,2,3,4}))</f>
        <v>#NUM!</v>
      </c>
      <c r="C66" s="28" t="e" cm="1">
        <f t="array" ref="C66">SUM(LARGE(H66:U66,{1,2,3}))</f>
        <v>#NUM!</v>
      </c>
      <c r="D66" s="71"/>
      <c r="E66" s="35"/>
      <c r="F66" s="35"/>
      <c r="G66" s="35"/>
    </row>
    <row r="67" spans="1:39" x14ac:dyDescent="0.25">
      <c r="A67" s="11"/>
      <c r="B67" s="28" t="e" cm="1">
        <f t="array" ref="B67">SUM(LARGE(H67:U67,{1,2,3,4}))</f>
        <v>#NUM!</v>
      </c>
      <c r="C67" s="28" t="e" cm="1">
        <f t="array" ref="C67">SUM(LARGE(H67:U67,{1,2,3}))</f>
        <v>#NUM!</v>
      </c>
      <c r="D67" s="76"/>
      <c r="E67" s="76"/>
      <c r="F67" s="76"/>
      <c r="G67" s="35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U67" s="15"/>
      <c r="V67" s="15"/>
      <c r="W67" s="18"/>
      <c r="X67" s="18"/>
      <c r="Y67" s="19"/>
    </row>
    <row r="68" spans="1:39" x14ac:dyDescent="0.25">
      <c r="B68" s="28" t="e" cm="1">
        <f t="array" ref="B68">SUM(LARGE(H68:U68,{1,2,3,4}))</f>
        <v>#NUM!</v>
      </c>
      <c r="C68" s="28" t="e" cm="1">
        <f t="array" ref="C68">SUM(LARGE(H68:U68,{1,2,3}))</f>
        <v>#NUM!</v>
      </c>
      <c r="D68" s="35"/>
      <c r="E68" s="35"/>
      <c r="F68" s="35"/>
      <c r="G68" s="35"/>
      <c r="T68" s="68"/>
      <c r="U68" s="17"/>
      <c r="V68" s="17"/>
      <c r="W68" s="18"/>
      <c r="X68" s="18"/>
      <c r="Y68" s="14"/>
      <c r="Z68" s="6"/>
      <c r="AA68" s="6"/>
      <c r="AB68" s="6"/>
      <c r="AC68" s="6"/>
      <c r="AD68" s="6"/>
      <c r="AE68" s="12"/>
      <c r="AF68" s="12"/>
    </row>
    <row r="69" spans="1:39" x14ac:dyDescent="0.25">
      <c r="B69" s="28" t="e" cm="1">
        <f t="array" ref="B69">SUM(LARGE(H69:U69,{1,2,3,4}))</f>
        <v>#NUM!</v>
      </c>
      <c r="C69" s="28" t="e" cm="1">
        <f t="array" ref="C69">SUM(LARGE(H69:U69,{1,2,3}))</f>
        <v>#NUM!</v>
      </c>
      <c r="D69" s="35"/>
      <c r="E69" s="35"/>
      <c r="F69" s="35"/>
      <c r="G69" s="35"/>
    </row>
    <row r="70" spans="1:39" x14ac:dyDescent="0.25">
      <c r="A70" s="34"/>
      <c r="B70" s="28" t="e" cm="1">
        <f t="array" ref="B70">SUM(LARGE(H70:U70,{1,2,3,4}))</f>
        <v>#NUM!</v>
      </c>
      <c r="C70" s="28" t="e" cm="1">
        <f t="array" ref="C70">SUM(LARGE(H70:U70,{1,2,3}))</f>
        <v>#NUM!</v>
      </c>
      <c r="D70" s="35"/>
      <c r="E70" s="35"/>
      <c r="F70" s="35"/>
      <c r="G70" s="71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68"/>
      <c r="U70" s="17"/>
      <c r="V70" s="17"/>
      <c r="W70" s="18"/>
      <c r="X70" s="18"/>
      <c r="Y70" s="14"/>
      <c r="Z70" s="6"/>
      <c r="AA70" s="6"/>
      <c r="AB70" s="6"/>
      <c r="AC70" s="6"/>
      <c r="AD70" s="6"/>
      <c r="AE70" s="3"/>
      <c r="AF70" s="3"/>
    </row>
    <row r="71" spans="1:39" x14ac:dyDescent="0.25">
      <c r="A71" s="34"/>
      <c r="B71" s="28" t="e" cm="1">
        <f t="array" ref="B71">SUM(LARGE(H71:U71,{1,2,3,4}))</f>
        <v>#NUM!</v>
      </c>
      <c r="C71" s="28" t="e" cm="1">
        <f t="array" ref="C71">SUM(LARGE(H71:U71,{1,2,3}))</f>
        <v>#NUM!</v>
      </c>
      <c r="D71" s="35"/>
      <c r="E71" s="35"/>
      <c r="F71" s="35"/>
      <c r="G71" s="78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68"/>
      <c r="U71" s="17"/>
      <c r="V71" s="17"/>
      <c r="W71" s="18"/>
      <c r="X71" s="18"/>
      <c r="Y71" s="14"/>
      <c r="Z71" s="6"/>
      <c r="AA71" s="6"/>
      <c r="AB71" s="6"/>
      <c r="AC71" s="6"/>
      <c r="AD71" s="6"/>
      <c r="AE71" s="12"/>
      <c r="AF71" s="12"/>
    </row>
    <row r="72" spans="1:39" x14ac:dyDescent="0.25">
      <c r="B72" s="28" t="e" cm="1">
        <f t="array" ref="B72">SUM(LARGE(H72:U72,{1,2,3,4}))</f>
        <v>#NUM!</v>
      </c>
      <c r="C72" s="28" t="e" cm="1">
        <f t="array" ref="C72">SUM(LARGE(H72:U72,{1,2,3}))</f>
        <v>#NUM!</v>
      </c>
      <c r="D72" s="35"/>
      <c r="E72" s="35"/>
      <c r="F72" s="35"/>
      <c r="G72" s="35"/>
    </row>
    <row r="73" spans="1:39" x14ac:dyDescent="0.25">
      <c r="B73" s="28" t="e" cm="1">
        <f t="array" ref="B73">SUM(LARGE(H73:U73,{1,2,3,4}))</f>
        <v>#NUM!</v>
      </c>
      <c r="C73" s="28" t="e" cm="1">
        <f t="array" ref="C73">SUM(LARGE(H73:U73,{1,2,3}))</f>
        <v>#NUM!</v>
      </c>
      <c r="D73" s="71"/>
      <c r="E73" s="35"/>
      <c r="F73" s="35"/>
      <c r="G73" s="35"/>
    </row>
    <row r="74" spans="1:39" x14ac:dyDescent="0.25">
      <c r="B74" s="15" t="e" cm="1">
        <f t="array" ref="B74">SUM(LARGE(H74:U74,{1,2,3,4}))</f>
        <v>#NUM!</v>
      </c>
      <c r="C74" s="21" t="e" cm="1">
        <f t="array" ref="C74">SUM(LARGE(H74:U74,{1,2,3}))</f>
        <v>#NUM!</v>
      </c>
      <c r="D74" s="33"/>
      <c r="E74" s="78"/>
      <c r="F74" s="78"/>
      <c r="G74" s="35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70"/>
      <c r="U74" s="4"/>
      <c r="V74" s="4"/>
      <c r="W74" s="4"/>
      <c r="X74" s="4"/>
      <c r="Y74" s="19"/>
      <c r="Z74" s="19"/>
      <c r="AA74" s="19"/>
      <c r="AB74" s="19"/>
      <c r="AC74" s="19"/>
      <c r="AD74" s="19"/>
      <c r="AE74" s="4"/>
      <c r="AF74" s="4"/>
      <c r="AG74" s="4"/>
      <c r="AI74" s="19"/>
      <c r="AJ74" s="4"/>
      <c r="AK74" s="4"/>
      <c r="AL74" s="4"/>
    </row>
    <row r="75" spans="1:39" x14ac:dyDescent="0.25">
      <c r="A75" s="34"/>
      <c r="B75" s="15" t="e" cm="1">
        <f t="array" ref="B75">SUM(LARGE(H75:U75,{1,2,3,4}))</f>
        <v>#NUM!</v>
      </c>
      <c r="C75" s="21" t="e" cm="1">
        <f t="array" ref="C75">SUM(LARGE(H75:U75,{1,2,3}))</f>
        <v>#NUM!</v>
      </c>
      <c r="D75" s="35"/>
      <c r="E75" s="35"/>
      <c r="F75" s="35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68"/>
      <c r="U75" s="17"/>
      <c r="V75" s="17"/>
      <c r="W75" s="18"/>
      <c r="X75" s="18"/>
      <c r="Y75" s="14"/>
      <c r="Z75" s="6"/>
      <c r="AA75" s="6"/>
      <c r="AB75" s="6"/>
      <c r="AC75" s="6"/>
      <c r="AD75" s="6"/>
      <c r="AE75" s="12"/>
      <c r="AF75" s="12"/>
    </row>
    <row r="76" spans="1:39" x14ac:dyDescent="0.25">
      <c r="A76" s="34"/>
      <c r="B76" s="15" t="e" cm="1">
        <f t="array" ref="B76">SUM(LARGE(H76:U76,{1,2,3,4}))</f>
        <v>#NUM!</v>
      </c>
      <c r="C76" s="21" t="e" cm="1">
        <f t="array" ref="C76">SUM(LARGE(H76:U76,{1,2,3}))</f>
        <v>#NUM!</v>
      </c>
      <c r="D76" s="35"/>
      <c r="E76" s="35"/>
      <c r="F76" s="35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8"/>
      <c r="U76" s="38"/>
      <c r="V76" s="17"/>
      <c r="W76" s="18"/>
      <c r="X76" s="18"/>
      <c r="Y76" s="14"/>
      <c r="Z76" s="6"/>
      <c r="AA76" s="6"/>
      <c r="AB76" s="6"/>
      <c r="AC76" s="6"/>
      <c r="AD76" s="13"/>
      <c r="AE76" s="12"/>
      <c r="AF76" s="12"/>
    </row>
    <row r="77" spans="1:39" s="35" customFormat="1" x14ac:dyDescent="0.25">
      <c r="A77" s="33"/>
      <c r="B77" s="28" t="e" cm="1">
        <f t="array" ref="B77">SUM(LARGE(H77:U77,{1,2,3,4}))</f>
        <v>#NUM!</v>
      </c>
      <c r="C77" s="28" t="e" cm="1">
        <f t="array" ref="C77">SUM(LARGE(H77:U77,{1,2,3}))</f>
        <v>#NUM!</v>
      </c>
      <c r="D77" s="71"/>
      <c r="G77" s="1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31"/>
      <c r="V77" s="31"/>
      <c r="W77" s="31"/>
      <c r="X77" s="31"/>
      <c r="Y77" s="40"/>
      <c r="Z77" s="40"/>
      <c r="AA77" s="40"/>
      <c r="AB77" s="40"/>
      <c r="AC77" s="40"/>
      <c r="AD77" s="40"/>
      <c r="AE77" s="31"/>
      <c r="AF77" s="31"/>
      <c r="AG77" s="31"/>
      <c r="AH77" s="33"/>
      <c r="AI77" s="40"/>
      <c r="AJ77" s="31"/>
      <c r="AK77" s="31"/>
      <c r="AL77" s="31"/>
      <c r="AM77" s="33"/>
    </row>
  </sheetData>
  <sortState xmlns:xlrd2="http://schemas.microsoft.com/office/spreadsheetml/2017/richdata2" ref="A3:U77">
    <sortCondition ref="E3:E77"/>
  </sortState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0460E-0A78-499E-BF51-447CD925E75E}">
  <dimension ref="A1:AO68"/>
  <sheetViews>
    <sheetView showGridLines="0" workbookViewId="0">
      <selection activeCell="K2" sqref="K2"/>
    </sheetView>
  </sheetViews>
  <sheetFormatPr defaultColWidth="9.140625" defaultRowHeight="15" x14ac:dyDescent="0.25"/>
  <cols>
    <col min="1" max="1" width="10" style="4" customWidth="1"/>
    <col min="2" max="3" width="8.85546875" style="17" customWidth="1"/>
    <col min="4" max="4" width="11" style="4" customWidth="1"/>
    <col min="5" max="5" width="28.5703125" style="7" customWidth="1"/>
    <col min="6" max="6" width="27.85546875" style="8" customWidth="1"/>
    <col min="7" max="7" width="30.7109375" style="1" customWidth="1"/>
    <col min="8" max="19" width="11.28515625" style="15" customWidth="1"/>
    <col min="20" max="20" width="7.5703125" style="15" customWidth="1"/>
    <col min="21" max="21" width="7.28515625" style="2" customWidth="1"/>
    <col min="22" max="22" width="9" style="2" customWidth="1"/>
    <col min="23" max="23" width="8.85546875" style="2" customWidth="1"/>
    <col min="24" max="24" width="6" style="2" customWidth="1"/>
    <col min="25" max="25" width="8" style="3" customWidth="1"/>
    <col min="26" max="26" width="7.28515625" style="3" customWidth="1"/>
    <col min="27" max="27" width="5.85546875" style="3" customWidth="1"/>
    <col min="28" max="28" width="7.140625" style="3" customWidth="1"/>
    <col min="29" max="29" width="7.7109375" style="3" customWidth="1"/>
    <col min="30" max="30" width="7.140625" style="3" customWidth="1"/>
    <col min="31" max="31" width="8" style="2" customWidth="1"/>
    <col min="32" max="32" width="8.85546875" style="2" customWidth="1"/>
    <col min="33" max="33" width="6" style="2" customWidth="1"/>
    <col min="34" max="34" width="6.42578125" style="4" customWidth="1"/>
    <col min="35" max="35" width="7.140625" style="3" customWidth="1"/>
    <col min="36" max="36" width="7.140625" style="2" customWidth="1"/>
    <col min="37" max="37" width="6.28515625" style="2" customWidth="1"/>
    <col min="38" max="38" width="10.5703125" style="2" customWidth="1"/>
    <col min="39" max="39" width="7.140625" style="4" customWidth="1"/>
    <col min="40" max="40" width="7.140625" style="5" customWidth="1"/>
    <col min="41" max="41" width="18.5703125" style="5" customWidth="1"/>
    <col min="42" max="16384" width="9.140625" style="5"/>
  </cols>
  <sheetData>
    <row r="1" spans="1:41" ht="36" x14ac:dyDescent="0.25">
      <c r="A1" s="46" t="s">
        <v>4</v>
      </c>
      <c r="B1" s="25" t="s">
        <v>3</v>
      </c>
      <c r="C1" s="26" t="s">
        <v>6</v>
      </c>
      <c r="D1" s="45" t="s">
        <v>0</v>
      </c>
      <c r="E1" s="47" t="s">
        <v>5</v>
      </c>
      <c r="F1" s="47" t="s">
        <v>2</v>
      </c>
      <c r="G1" s="47" t="s">
        <v>1</v>
      </c>
      <c r="H1" s="49" t="s">
        <v>9</v>
      </c>
      <c r="I1" s="49" t="s">
        <v>10</v>
      </c>
      <c r="J1" s="49" t="s">
        <v>7</v>
      </c>
      <c r="K1" s="49" t="s">
        <v>11</v>
      </c>
      <c r="L1" s="49" t="s">
        <v>12</v>
      </c>
      <c r="M1" s="49" t="s">
        <v>13</v>
      </c>
      <c r="N1" s="49" t="s">
        <v>14</v>
      </c>
      <c r="O1" s="49" t="s">
        <v>15</v>
      </c>
      <c r="P1" s="49" t="s">
        <v>16</v>
      </c>
      <c r="Q1" s="49" t="s">
        <v>478</v>
      </c>
      <c r="R1" s="49" t="s">
        <v>8</v>
      </c>
      <c r="S1" s="49" t="s">
        <v>244</v>
      </c>
      <c r="T1" s="49" t="s">
        <v>477</v>
      </c>
      <c r="U1" s="48" t="s">
        <v>17</v>
      </c>
      <c r="V1" s="48"/>
      <c r="W1" s="48"/>
      <c r="X1" s="48"/>
      <c r="Y1" s="48"/>
      <c r="Z1" s="48"/>
      <c r="AA1" s="48"/>
      <c r="AB1" s="48"/>
      <c r="AC1" s="48"/>
      <c r="AD1" s="48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41" ht="72" x14ac:dyDescent="0.25">
      <c r="A2" s="46"/>
      <c r="B2" s="25"/>
      <c r="C2" s="103"/>
      <c r="D2" s="45"/>
      <c r="E2" s="101"/>
      <c r="F2" s="101"/>
      <c r="G2" s="101"/>
      <c r="H2" s="102"/>
      <c r="I2" s="104"/>
      <c r="J2" s="49"/>
      <c r="K2" s="49" t="s">
        <v>597</v>
      </c>
      <c r="L2" s="49"/>
      <c r="M2" s="49"/>
      <c r="N2" s="49"/>
      <c r="O2" s="49"/>
      <c r="P2" s="49"/>
      <c r="Q2" s="49"/>
      <c r="R2" s="49"/>
      <c r="S2" s="49"/>
      <c r="T2" s="49"/>
      <c r="U2" s="48"/>
      <c r="V2" s="48"/>
      <c r="W2" s="48"/>
      <c r="X2" s="48"/>
      <c r="Y2" s="48"/>
      <c r="Z2" s="48"/>
      <c r="AA2" s="48"/>
      <c r="AB2" s="48"/>
      <c r="AC2" s="48"/>
      <c r="AD2" s="48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x14ac:dyDescent="0.25">
      <c r="A3" s="34"/>
      <c r="B3" s="28" t="e" cm="1">
        <f t="array" ref="B3">SUM(LARGE(H3:U3,{1,2,3,4}))</f>
        <v>#NUM!</v>
      </c>
      <c r="C3" s="28" t="e" cm="1">
        <f t="array" ref="C3">SUM(LARGE(H3:U3,{1,2,3}))</f>
        <v>#NUM!</v>
      </c>
      <c r="D3" s="35" t="s">
        <v>296</v>
      </c>
      <c r="E3" s="35" t="s">
        <v>263</v>
      </c>
      <c r="F3" s="35" t="s">
        <v>327</v>
      </c>
      <c r="G3" s="35" t="s">
        <v>292</v>
      </c>
      <c r="H3" s="72"/>
      <c r="I3" s="95"/>
      <c r="J3" s="79">
        <v>63.332999999999998</v>
      </c>
      <c r="K3" s="23"/>
      <c r="L3" s="23"/>
      <c r="M3" s="23"/>
      <c r="N3" s="23"/>
      <c r="O3" s="23"/>
      <c r="P3" s="23"/>
      <c r="Q3" s="23"/>
      <c r="R3" s="23"/>
      <c r="S3" s="23"/>
      <c r="T3" s="68"/>
      <c r="U3" s="67"/>
      <c r="V3" s="15"/>
      <c r="W3" s="18"/>
      <c r="X3" s="18"/>
      <c r="Y3" s="19"/>
      <c r="AE3" s="12"/>
      <c r="AF3" s="12"/>
    </row>
    <row r="4" spans="1:41" x14ac:dyDescent="0.25">
      <c r="A4" s="34"/>
      <c r="B4" s="28" t="e" cm="1">
        <f t="array" ref="B4">SUM(LARGE(H4:U4,{1,2,3,4}))</f>
        <v>#NUM!</v>
      </c>
      <c r="C4" s="28" t="e" cm="1">
        <f t="array" ref="C4">SUM(LARGE(H4:U4,{1,2,3}))</f>
        <v>#NUM!</v>
      </c>
      <c r="D4" s="35" t="s">
        <v>312</v>
      </c>
      <c r="E4" s="35" t="s">
        <v>263</v>
      </c>
      <c r="F4" s="35" t="s">
        <v>335</v>
      </c>
      <c r="G4" s="35" t="s">
        <v>292</v>
      </c>
      <c r="H4" s="72"/>
      <c r="I4" s="95"/>
      <c r="J4" s="79">
        <v>64</v>
      </c>
      <c r="K4" s="23"/>
      <c r="L4" s="23"/>
      <c r="M4" s="23"/>
      <c r="N4" s="23"/>
      <c r="O4" s="23"/>
      <c r="P4" s="23"/>
      <c r="Q4" s="23"/>
      <c r="R4" s="23"/>
      <c r="S4" s="23"/>
      <c r="U4" s="17"/>
      <c r="V4" s="4"/>
      <c r="W4" s="4"/>
      <c r="X4" s="4"/>
      <c r="Y4" s="19"/>
      <c r="AD4" s="13"/>
      <c r="AE4" s="12"/>
      <c r="AF4" s="12"/>
    </row>
    <row r="5" spans="1:41" x14ac:dyDescent="0.25">
      <c r="B5" s="28" t="e" cm="1">
        <f t="array" ref="B5">SUM(LARGE(H5:U5,{1,2,3,4}))</f>
        <v>#NUM!</v>
      </c>
      <c r="C5" s="28" t="e" cm="1">
        <f t="array" ref="C5">SUM(LARGE(H5:U5,{1,2,3}))</f>
        <v>#NUM!</v>
      </c>
      <c r="D5" s="35" t="s">
        <v>325</v>
      </c>
      <c r="E5" s="35" t="s">
        <v>326</v>
      </c>
      <c r="F5" s="35" t="s">
        <v>342</v>
      </c>
      <c r="G5" s="35" t="s">
        <v>61</v>
      </c>
      <c r="H5" s="28"/>
      <c r="I5" s="92"/>
      <c r="J5" s="79">
        <v>62.667000000000002</v>
      </c>
      <c r="L5" s="84">
        <v>70</v>
      </c>
      <c r="V5" s="4"/>
      <c r="W5" s="4"/>
      <c r="X5" s="4"/>
      <c r="Y5" s="19"/>
      <c r="Z5" s="6"/>
      <c r="AA5" s="6"/>
      <c r="AE5" s="12"/>
      <c r="AF5" s="12"/>
    </row>
    <row r="6" spans="1:41" x14ac:dyDescent="0.25">
      <c r="B6" s="28" t="e" cm="1">
        <f t="array" ref="B6">SUM(LARGE(H6:U6,{1,2,3,4}))</f>
        <v>#NUM!</v>
      </c>
      <c r="C6" s="28" t="e" cm="1">
        <f t="array" ref="C6">SUM(LARGE(H6:U6,{1,2,3}))</f>
        <v>#NUM!</v>
      </c>
      <c r="D6" s="35" t="s">
        <v>572</v>
      </c>
      <c r="E6" s="35" t="s">
        <v>573</v>
      </c>
      <c r="F6" s="35" t="s">
        <v>574</v>
      </c>
      <c r="G6" s="35" t="s">
        <v>511</v>
      </c>
      <c r="H6" s="35"/>
      <c r="I6" s="97"/>
      <c r="J6" s="5"/>
      <c r="K6" s="5"/>
      <c r="L6" s="79">
        <v>52.33</v>
      </c>
      <c r="V6" s="17"/>
      <c r="W6" s="18"/>
      <c r="X6" s="18"/>
      <c r="Y6" s="14"/>
      <c r="Z6" s="6"/>
      <c r="AA6" s="6"/>
      <c r="AB6" s="6"/>
      <c r="AC6" s="6"/>
      <c r="AD6" s="13"/>
      <c r="AE6" s="3"/>
      <c r="AF6" s="3"/>
    </row>
    <row r="7" spans="1:41" x14ac:dyDescent="0.25">
      <c r="B7" s="28" t="e" cm="1">
        <f t="array" ref="B7">SUM(LARGE(H7:U7,{1,2,3,4}))</f>
        <v>#NUM!</v>
      </c>
      <c r="C7" s="28" t="e" cm="1">
        <f t="array" ref="C7">SUM(LARGE(H7:U7,{1,2,3}))</f>
        <v>#NUM!</v>
      </c>
      <c r="D7" s="35" t="s">
        <v>558</v>
      </c>
      <c r="E7" s="35" t="s">
        <v>559</v>
      </c>
      <c r="F7" s="35" t="s">
        <v>560</v>
      </c>
      <c r="G7" s="35" t="s">
        <v>507</v>
      </c>
      <c r="H7" s="35"/>
      <c r="I7" s="97"/>
      <c r="J7" s="5"/>
      <c r="K7" s="5"/>
      <c r="L7" s="79">
        <v>63.33</v>
      </c>
      <c r="T7" s="70"/>
    </row>
    <row r="8" spans="1:41" s="35" customFormat="1" x14ac:dyDescent="0.25">
      <c r="A8" s="4"/>
      <c r="B8" s="28" t="e" cm="1">
        <f t="array" ref="B8">SUM(LARGE(H8:U8,{1,2,3,4}))</f>
        <v>#NUM!</v>
      </c>
      <c r="C8" s="28" t="e" cm="1">
        <f t="array" ref="C8">SUM(LARGE(H8:U8,{1,2,3}))</f>
        <v>#NUM!</v>
      </c>
      <c r="D8" s="35" t="s">
        <v>299</v>
      </c>
      <c r="E8" s="35" t="s">
        <v>300</v>
      </c>
      <c r="F8" s="35" t="s">
        <v>329</v>
      </c>
      <c r="G8" s="35" t="s">
        <v>343</v>
      </c>
      <c r="H8" s="28"/>
      <c r="I8" s="98"/>
      <c r="J8" s="80">
        <v>61</v>
      </c>
      <c r="K8" s="28"/>
      <c r="L8" s="28"/>
      <c r="M8" s="28"/>
      <c r="N8" s="28"/>
      <c r="O8" s="28"/>
      <c r="P8" s="28"/>
      <c r="Q8" s="28"/>
      <c r="R8" s="28"/>
      <c r="S8" s="28"/>
      <c r="T8" s="75"/>
      <c r="U8" s="31"/>
      <c r="V8" s="30"/>
      <c r="W8" s="37"/>
      <c r="X8" s="37"/>
      <c r="Y8" s="41"/>
      <c r="Z8" s="42"/>
      <c r="AA8" s="42"/>
      <c r="AB8" s="42"/>
      <c r="AC8" s="42"/>
      <c r="AD8" s="42"/>
      <c r="AE8" s="40"/>
      <c r="AF8" s="40"/>
      <c r="AG8" s="31"/>
      <c r="AH8" s="33"/>
      <c r="AI8" s="40"/>
      <c r="AJ8" s="31"/>
      <c r="AK8" s="31"/>
      <c r="AL8" s="31"/>
      <c r="AM8" s="33"/>
    </row>
    <row r="9" spans="1:41" s="35" customFormat="1" x14ac:dyDescent="0.25">
      <c r="A9" s="34"/>
      <c r="B9" s="28" t="e" cm="1">
        <f t="array" ref="B9">SUM(LARGE(H9:U9,{1,2,3,4}))</f>
        <v>#NUM!</v>
      </c>
      <c r="C9" s="28" t="e" cm="1">
        <f t="array" ref="C9">SUM(LARGE(H9:U9,{1,2,3}))</f>
        <v>#NUM!</v>
      </c>
      <c r="D9" s="35" t="s">
        <v>320</v>
      </c>
      <c r="E9" s="35" t="s">
        <v>321</v>
      </c>
      <c r="F9" s="35" t="s">
        <v>339</v>
      </c>
      <c r="G9" s="35" t="s">
        <v>468</v>
      </c>
      <c r="H9" s="72"/>
      <c r="I9" s="99"/>
      <c r="J9" s="80">
        <v>65.667000000000002</v>
      </c>
      <c r="K9" s="72"/>
      <c r="L9" s="72"/>
      <c r="M9" s="72"/>
      <c r="N9" s="72"/>
      <c r="O9" s="72"/>
      <c r="P9" s="72"/>
      <c r="Q9" s="72"/>
      <c r="R9" s="72"/>
      <c r="S9" s="72"/>
      <c r="T9" s="88"/>
      <c r="U9" s="30"/>
      <c r="V9" s="30"/>
      <c r="W9" s="37"/>
      <c r="X9" s="37"/>
      <c r="Y9" s="41"/>
      <c r="Z9" s="42"/>
      <c r="AA9" s="42"/>
      <c r="AB9" s="42"/>
      <c r="AC9" s="42"/>
      <c r="AD9" s="42"/>
      <c r="AE9" s="31"/>
      <c r="AF9" s="31"/>
      <c r="AG9" s="31"/>
      <c r="AH9" s="33"/>
      <c r="AI9" s="40"/>
      <c r="AJ9" s="31"/>
      <c r="AK9" s="31"/>
      <c r="AL9" s="31"/>
      <c r="AM9" s="33"/>
    </row>
    <row r="10" spans="1:41" s="35" customFormat="1" x14ac:dyDescent="0.25">
      <c r="A10" s="4"/>
      <c r="B10" s="28" t="e" cm="1">
        <f t="array" ref="B10">SUM(LARGE(H10:U10,{1,2,3,4}))</f>
        <v>#NUM!</v>
      </c>
      <c r="C10" s="28" t="e" cm="1">
        <f t="array" ref="C10">SUM(LARGE(H10:U10,{1,2,3}))</f>
        <v>#NUM!</v>
      </c>
      <c r="D10" s="35" t="s">
        <v>316</v>
      </c>
      <c r="E10" s="35" t="s">
        <v>317</v>
      </c>
      <c r="F10" s="35" t="s">
        <v>337</v>
      </c>
      <c r="G10" s="35" t="s">
        <v>288</v>
      </c>
      <c r="H10" s="28"/>
      <c r="I10" s="98"/>
      <c r="J10" s="80">
        <v>55.332999999999998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31"/>
      <c r="V10" s="31"/>
      <c r="W10" s="31"/>
      <c r="X10" s="31"/>
      <c r="Y10" s="40"/>
      <c r="Z10" s="40"/>
      <c r="AA10" s="40"/>
      <c r="AB10" s="40"/>
      <c r="AC10" s="40"/>
      <c r="AD10" s="40"/>
      <c r="AE10" s="31"/>
      <c r="AF10" s="31"/>
      <c r="AG10" s="31"/>
      <c r="AH10" s="33"/>
      <c r="AI10" s="40"/>
      <c r="AJ10" s="31"/>
      <c r="AK10" s="31"/>
      <c r="AL10" s="31"/>
      <c r="AM10" s="33"/>
    </row>
    <row r="11" spans="1:41" s="10" customFormat="1" x14ac:dyDescent="0.25">
      <c r="A11" s="34"/>
      <c r="B11" s="24" t="e" cm="1">
        <f t="array" ref="B11">SUM(LARGE(H11:U11,{1,2,3,4}))</f>
        <v>#NUM!</v>
      </c>
      <c r="C11" s="24" t="e" cm="1">
        <f t="array" ref="C11">SUM(LARGE(H11:U11,{1,2,3}))</f>
        <v>#NUM!</v>
      </c>
      <c r="D11" s="35">
        <v>755</v>
      </c>
      <c r="E11" s="35" t="s">
        <v>74</v>
      </c>
      <c r="F11" s="35" t="s">
        <v>75</v>
      </c>
      <c r="G11" s="35" t="s">
        <v>93</v>
      </c>
      <c r="H11" s="80">
        <f>198.5/300*100</f>
        <v>66.166666666666657</v>
      </c>
      <c r="I11" s="100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83"/>
      <c r="U11" s="69"/>
      <c r="V11" s="58"/>
      <c r="W11" s="59"/>
      <c r="X11" s="59"/>
      <c r="Y11" s="64"/>
      <c r="Z11" s="56"/>
      <c r="AA11" s="56"/>
      <c r="AB11" s="56"/>
      <c r="AC11" s="65"/>
      <c r="AD11" s="56"/>
      <c r="AE11" s="66"/>
      <c r="AF11" s="66"/>
      <c r="AG11" s="57"/>
      <c r="AH11" s="59"/>
      <c r="AI11" s="56"/>
      <c r="AJ11" s="57"/>
      <c r="AK11" s="57"/>
      <c r="AL11" s="57"/>
      <c r="AM11" s="59"/>
    </row>
    <row r="12" spans="1:41" x14ac:dyDescent="0.25">
      <c r="A12" s="34"/>
      <c r="B12" s="15" t="e" cm="1">
        <f t="array" ref="B12">SUM(LARGE(H12:U12,{1,2,3,4}))</f>
        <v>#NUM!</v>
      </c>
      <c r="C12" s="15" t="e" cm="1">
        <f t="array" ref="C12">SUM(LARGE(H12:U12,{1,2,3}))</f>
        <v>#NUM!</v>
      </c>
      <c r="D12" s="35">
        <v>853</v>
      </c>
      <c r="E12" s="35" t="s">
        <v>78</v>
      </c>
      <c r="F12" s="35" t="s">
        <v>79</v>
      </c>
      <c r="G12" s="35" t="s">
        <v>94</v>
      </c>
      <c r="H12" s="80">
        <f>192/300*100</f>
        <v>64</v>
      </c>
      <c r="I12" s="95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68"/>
      <c r="U12" s="30"/>
      <c r="V12" s="17"/>
      <c r="W12" s="18"/>
      <c r="X12" s="18"/>
      <c r="Y12" s="14"/>
      <c r="Z12" s="6"/>
      <c r="AA12" s="6"/>
      <c r="AB12" s="6"/>
      <c r="AC12" s="6"/>
      <c r="AD12" s="6"/>
      <c r="AE12" s="12"/>
      <c r="AF12" s="12"/>
    </row>
    <row r="13" spans="1:41" x14ac:dyDescent="0.25">
      <c r="A13" s="11"/>
      <c r="B13" s="15" t="e" cm="1">
        <f t="array" ref="B13">SUM(LARGE(H13:U13,{1,2,3,4}))</f>
        <v>#NUM!</v>
      </c>
      <c r="C13" s="15" t="e" cm="1">
        <f t="array" ref="C13">SUM(LARGE(H13:U13,{1,2,3}))</f>
        <v>#NUM!</v>
      </c>
      <c r="D13" s="35" t="s">
        <v>308</v>
      </c>
      <c r="E13" s="35" t="s">
        <v>309</v>
      </c>
      <c r="F13" s="35" t="s">
        <v>333</v>
      </c>
      <c r="G13" s="35" t="s">
        <v>288</v>
      </c>
      <c r="H13" s="28"/>
      <c r="I13" s="92"/>
      <c r="J13" s="79">
        <v>69.5</v>
      </c>
      <c r="T13" s="70"/>
      <c r="U13" s="37"/>
      <c r="V13" s="18"/>
      <c r="W13" s="18"/>
      <c r="X13" s="18"/>
      <c r="Y13" s="14"/>
      <c r="Z13" s="6"/>
      <c r="AA13" s="6"/>
      <c r="AB13" s="6"/>
      <c r="AC13" s="6"/>
      <c r="AD13" s="6"/>
      <c r="AE13" s="12"/>
      <c r="AF13" s="12"/>
      <c r="AN13" s="2"/>
    </row>
    <row r="14" spans="1:41" x14ac:dyDescent="0.25">
      <c r="A14" s="34"/>
      <c r="B14" s="15" t="e" cm="1">
        <f t="array" ref="B14">SUM(LARGE(H14:U14,{1,2,3,4}))</f>
        <v>#NUM!</v>
      </c>
      <c r="C14" s="15" t="e" cm="1">
        <f t="array" ref="C14">SUM(LARGE(H14:U14,{1,2,3}))</f>
        <v>#NUM!</v>
      </c>
      <c r="D14" s="35">
        <v>837</v>
      </c>
      <c r="E14" s="35" t="s">
        <v>85</v>
      </c>
      <c r="F14" s="35" t="s">
        <v>86</v>
      </c>
      <c r="G14" s="35" t="s">
        <v>60</v>
      </c>
      <c r="H14" s="79">
        <f>184/300*100</f>
        <v>61.333333333333329</v>
      </c>
      <c r="I14" s="72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68"/>
      <c r="U14" s="69"/>
      <c r="V14" s="17"/>
      <c r="W14" s="18"/>
      <c r="X14" s="18"/>
      <c r="Y14" s="14"/>
      <c r="Z14" s="6"/>
      <c r="AA14" s="6"/>
      <c r="AB14" s="6"/>
      <c r="AC14" s="6"/>
      <c r="AD14" s="13"/>
      <c r="AE14" s="3"/>
      <c r="AF14" s="3"/>
    </row>
    <row r="15" spans="1:41" x14ac:dyDescent="0.25">
      <c r="A15" s="34"/>
      <c r="B15" s="15" t="e" cm="1">
        <f t="array" ref="B15">SUM(LARGE(I15:U15,{1,2,3,4}))</f>
        <v>#NUM!</v>
      </c>
      <c r="C15" s="15" t="e" cm="1">
        <f t="array" ref="C15">SUM(LARGE(I15:U15,{1,2,3}))</f>
        <v>#NUM!</v>
      </c>
      <c r="D15" s="35" t="s">
        <v>153</v>
      </c>
      <c r="E15" s="35" t="s">
        <v>159</v>
      </c>
      <c r="F15" s="35" t="s">
        <v>166</v>
      </c>
      <c r="G15" s="35" t="s">
        <v>173</v>
      </c>
      <c r="I15" s="80">
        <v>56.832999999999998</v>
      </c>
      <c r="T15" s="70"/>
      <c r="U15" s="37"/>
      <c r="V15" s="4"/>
      <c r="W15" s="4"/>
      <c r="X15" s="4"/>
      <c r="Y15" s="19"/>
      <c r="AB15" s="6"/>
      <c r="AE15" s="12"/>
      <c r="AF15" s="12"/>
    </row>
    <row r="16" spans="1:41" x14ac:dyDescent="0.25">
      <c r="A16" s="34"/>
      <c r="B16" s="15" t="e" cm="1">
        <f t="array" ref="B16">SUM(LARGE(I16:U16,{1,2,3,4}))</f>
        <v>#NUM!</v>
      </c>
      <c r="C16" s="15" t="e" cm="1">
        <f t="array" ref="C16">SUM(LARGE(I16:U16,{1,2,3}))</f>
        <v>#NUM!</v>
      </c>
      <c r="D16" s="35" t="s">
        <v>146</v>
      </c>
      <c r="E16" s="35" t="s">
        <v>76</v>
      </c>
      <c r="F16" s="35" t="s">
        <v>77</v>
      </c>
      <c r="G16" s="35" t="s">
        <v>168</v>
      </c>
      <c r="H16" s="79">
        <f>197.5/300*100</f>
        <v>65.833333333333329</v>
      </c>
      <c r="I16" s="80">
        <v>63.5</v>
      </c>
      <c r="U16" s="69"/>
      <c r="V16" s="17"/>
      <c r="W16" s="18"/>
      <c r="X16" s="18"/>
      <c r="Y16" s="14"/>
      <c r="Z16" s="6"/>
      <c r="AA16" s="6"/>
      <c r="AB16" s="6"/>
      <c r="AC16" s="6"/>
      <c r="AD16" s="13"/>
      <c r="AE16" s="3"/>
      <c r="AF16" s="3"/>
    </row>
    <row r="17" spans="1:40" x14ac:dyDescent="0.25">
      <c r="A17" s="34"/>
      <c r="B17" s="15" t="e" cm="1">
        <f t="array" ref="B17">SUM(LARGE(I17:U17,{1,2,3,4}))</f>
        <v>#NUM!</v>
      </c>
      <c r="C17" s="15" t="e" cm="1">
        <f t="array" ref="C17">SUM(LARGE(I17:U17,{1,2,3}))</f>
        <v>#NUM!</v>
      </c>
      <c r="D17" s="35" t="s">
        <v>150</v>
      </c>
      <c r="E17" s="35" t="s">
        <v>156</v>
      </c>
      <c r="F17" s="35" t="s">
        <v>163</v>
      </c>
      <c r="G17" s="35" t="s">
        <v>172</v>
      </c>
      <c r="I17" s="80">
        <v>59.667000000000002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68"/>
      <c r="U17" s="69"/>
    </row>
    <row r="18" spans="1:40" x14ac:dyDescent="0.25">
      <c r="A18" s="34"/>
      <c r="B18" s="15" t="e" cm="1">
        <f t="array" ref="B18">SUM(LARGE(H18:U18,{1,2,3,4}))</f>
        <v>#NUM!</v>
      </c>
      <c r="C18" s="15" t="e" cm="1">
        <f t="array" ref="C18">SUM(LARGE(H18:U18,{1,2,3}))</f>
        <v>#NUM!</v>
      </c>
      <c r="D18" s="35" t="s">
        <v>306</v>
      </c>
      <c r="E18" s="35" t="s">
        <v>307</v>
      </c>
      <c r="F18" s="35" t="s">
        <v>332</v>
      </c>
      <c r="G18" s="35" t="s">
        <v>345</v>
      </c>
      <c r="H18" s="23"/>
      <c r="I18" s="72"/>
      <c r="J18" s="79">
        <v>54.5</v>
      </c>
      <c r="K18" s="23"/>
      <c r="L18" s="23"/>
      <c r="M18" s="23"/>
      <c r="N18" s="23"/>
      <c r="O18" s="23"/>
      <c r="P18" s="23"/>
      <c r="Q18" s="23"/>
      <c r="R18" s="23"/>
      <c r="S18" s="23"/>
      <c r="T18" s="68"/>
      <c r="U18" s="30"/>
      <c r="V18" s="17"/>
      <c r="W18" s="18"/>
      <c r="X18" s="18"/>
      <c r="Y18" s="14"/>
      <c r="Z18" s="6"/>
      <c r="AA18" s="6"/>
      <c r="AB18" s="6"/>
      <c r="AC18" s="6"/>
      <c r="AD18" s="13"/>
      <c r="AE18" s="12"/>
      <c r="AF18" s="12"/>
    </row>
    <row r="19" spans="1:40" x14ac:dyDescent="0.25">
      <c r="A19" s="34"/>
      <c r="B19" s="15" t="e" cm="1">
        <f t="array" ref="B19">SUM(LARGE(I19:U19,{1,2,3,4}))</f>
        <v>#NUM!</v>
      </c>
      <c r="C19" s="15" t="e" cm="1">
        <f t="array" ref="C19">SUM(LARGE(I19:U19,{1,2,3}))</f>
        <v>#NUM!</v>
      </c>
      <c r="D19" s="35" t="s">
        <v>145</v>
      </c>
      <c r="E19" s="35" t="s">
        <v>72</v>
      </c>
      <c r="F19" s="35" t="s">
        <v>73</v>
      </c>
      <c r="G19" s="35" t="s">
        <v>167</v>
      </c>
      <c r="H19" s="79">
        <f>198.5/300*100</f>
        <v>66.166666666666657</v>
      </c>
      <c r="I19" s="80">
        <v>67.332999999999998</v>
      </c>
      <c r="U19" s="69"/>
      <c r="V19" s="15"/>
      <c r="W19" s="18"/>
      <c r="X19" s="18"/>
      <c r="Y19" s="19"/>
      <c r="AC19" s="6"/>
      <c r="AE19" s="12"/>
      <c r="AF19" s="12"/>
    </row>
    <row r="20" spans="1:40" x14ac:dyDescent="0.25">
      <c r="B20" s="15" t="e" cm="1">
        <f t="array" ref="B20">SUM(LARGE(H20:U20,{1,2,3,4}))</f>
        <v>#NUM!</v>
      </c>
      <c r="C20" s="15" t="e" cm="1">
        <f t="array" ref="C20">SUM(LARGE(H20:U20,{1,2,3}))</f>
        <v>#NUM!</v>
      </c>
      <c r="D20" s="35" t="s">
        <v>561</v>
      </c>
      <c r="E20" s="35" t="s">
        <v>562</v>
      </c>
      <c r="F20" s="35" t="s">
        <v>563</v>
      </c>
      <c r="G20" s="35" t="s">
        <v>511</v>
      </c>
      <c r="H20" s="5"/>
      <c r="I20" s="35"/>
      <c r="J20" s="5"/>
      <c r="K20" s="5"/>
      <c r="L20" s="79">
        <v>63.17</v>
      </c>
      <c r="U20" s="31"/>
      <c r="V20" s="17"/>
      <c r="W20" s="18"/>
      <c r="X20" s="18"/>
      <c r="Y20" s="14"/>
      <c r="Z20" s="6"/>
      <c r="AA20" s="6"/>
      <c r="AB20" s="6"/>
      <c r="AC20" s="6"/>
      <c r="AD20" s="6"/>
      <c r="AE20" s="12"/>
      <c r="AF20" s="12"/>
    </row>
    <row r="21" spans="1:40" x14ac:dyDescent="0.25">
      <c r="B21" s="15" t="e" cm="1">
        <f t="array" ref="B21">SUM(LARGE(H21:U21,{1,2,3,4}))</f>
        <v>#NUM!</v>
      </c>
      <c r="C21" s="15" t="e" cm="1">
        <f t="array" ref="C21">SUM(LARGE(H21:U21,{1,2,3}))</f>
        <v>#NUM!</v>
      </c>
      <c r="D21" s="35" t="s">
        <v>318</v>
      </c>
      <c r="E21" s="35" t="s">
        <v>319</v>
      </c>
      <c r="F21" s="35" t="s">
        <v>338</v>
      </c>
      <c r="G21" s="35" t="s">
        <v>288</v>
      </c>
      <c r="I21" s="28"/>
      <c r="J21" s="79">
        <v>60.667000000000002</v>
      </c>
      <c r="U21" s="31"/>
      <c r="V21" s="17"/>
      <c r="W21" s="18"/>
      <c r="X21" s="18"/>
      <c r="Y21" s="14"/>
      <c r="Z21" s="6"/>
      <c r="AA21" s="6"/>
      <c r="AB21" s="6"/>
      <c r="AC21" s="6"/>
      <c r="AD21" s="13"/>
      <c r="AE21" s="3"/>
      <c r="AF21" s="3"/>
    </row>
    <row r="22" spans="1:40" x14ac:dyDescent="0.25">
      <c r="B22" s="15" t="e" cm="1">
        <f t="array" ref="B22">SUM(LARGE(H22:U22,{1,2,3,4}))</f>
        <v>#NUM!</v>
      </c>
      <c r="C22" s="15" t="e" cm="1">
        <f t="array" ref="C22">SUM(LARGE(H22:U22,{1,2,3}))</f>
        <v>#NUM!</v>
      </c>
      <c r="D22" s="35" t="s">
        <v>304</v>
      </c>
      <c r="E22" s="35" t="s">
        <v>305</v>
      </c>
      <c r="F22" s="35" t="s">
        <v>331</v>
      </c>
      <c r="G22" s="35" t="s">
        <v>94</v>
      </c>
      <c r="I22" s="28"/>
      <c r="J22" s="79">
        <v>60.332999999999998</v>
      </c>
      <c r="T22" s="16"/>
      <c r="U22" s="37"/>
      <c r="V22" s="17"/>
      <c r="W22" s="18"/>
      <c r="X22" s="18"/>
      <c r="Y22" s="14"/>
      <c r="Z22" s="6"/>
      <c r="AA22" s="6"/>
      <c r="AB22" s="6"/>
      <c r="AC22" s="6"/>
      <c r="AD22" s="13"/>
    </row>
    <row r="23" spans="1:40" x14ac:dyDescent="0.25">
      <c r="A23" s="34"/>
      <c r="B23" s="15" t="e" cm="1">
        <f t="array" ref="B23">SUM(LARGE(I23:U23,{1,2,3,4}))</f>
        <v>#NUM!</v>
      </c>
      <c r="C23" s="15" t="e" cm="1">
        <f t="array" ref="C23">SUM(LARGE(I23:U23,{1,2,3}))</f>
        <v>#NUM!</v>
      </c>
      <c r="D23" s="35" t="s">
        <v>148</v>
      </c>
      <c r="E23" s="35" t="s">
        <v>70</v>
      </c>
      <c r="F23" s="35" t="s">
        <v>71</v>
      </c>
      <c r="G23" s="35" t="s">
        <v>170</v>
      </c>
      <c r="H23" s="79">
        <f>199/300*100</f>
        <v>66.333333333333329</v>
      </c>
      <c r="I23" s="80">
        <v>60.167000000000002</v>
      </c>
      <c r="J23" s="79">
        <v>62.167000000000002</v>
      </c>
      <c r="K23" s="23"/>
      <c r="L23" s="23"/>
      <c r="M23" s="23"/>
      <c r="N23" s="23"/>
      <c r="O23" s="23"/>
      <c r="P23" s="23"/>
      <c r="Q23" s="23"/>
      <c r="R23" s="23"/>
      <c r="S23" s="23"/>
      <c r="U23" s="69"/>
      <c r="V23" s="18"/>
      <c r="W23" s="18"/>
      <c r="X23" s="18"/>
      <c r="Y23" s="14"/>
      <c r="Z23" s="6"/>
      <c r="AA23" s="6"/>
      <c r="AB23" s="6"/>
      <c r="AC23" s="6"/>
      <c r="AD23" s="6"/>
      <c r="AE23" s="12"/>
      <c r="AF23" s="12"/>
    </row>
    <row r="24" spans="1:40" s="35" customFormat="1" x14ac:dyDescent="0.25">
      <c r="A24" s="4"/>
      <c r="B24" s="28" t="e" cm="1">
        <f t="array" ref="B24">SUM(LARGE(H24:U24,{1,2,3,4}))</f>
        <v>#NUM!</v>
      </c>
      <c r="C24" s="28" t="e" cm="1">
        <f t="array" ref="C24">SUM(LARGE(H24:U24,{1,2,3}))</f>
        <v>#NUM!</v>
      </c>
      <c r="D24" s="35" t="s">
        <v>322</v>
      </c>
      <c r="E24" s="35" t="s">
        <v>323</v>
      </c>
      <c r="F24" s="35" t="s">
        <v>340</v>
      </c>
      <c r="G24" s="35" t="s">
        <v>345</v>
      </c>
      <c r="H24" s="73"/>
      <c r="I24" s="73"/>
      <c r="J24" s="80">
        <v>66.167000000000002</v>
      </c>
      <c r="K24" s="73"/>
      <c r="L24" s="73"/>
      <c r="M24" s="73"/>
      <c r="N24" s="73"/>
      <c r="O24" s="73"/>
      <c r="P24" s="73"/>
      <c r="Q24" s="73"/>
      <c r="R24" s="73"/>
      <c r="S24" s="73"/>
      <c r="T24" s="28"/>
      <c r="U24" s="31"/>
      <c r="V24" s="30"/>
      <c r="W24" s="37"/>
      <c r="X24" s="37"/>
      <c r="Y24" s="41"/>
      <c r="Z24" s="42"/>
      <c r="AA24" s="42"/>
      <c r="AB24" s="42"/>
      <c r="AC24" s="42"/>
      <c r="AD24" s="42"/>
      <c r="AE24" s="29"/>
      <c r="AF24" s="29"/>
      <c r="AG24" s="63"/>
      <c r="AH24" s="63"/>
      <c r="AI24" s="40"/>
      <c r="AJ24" s="31"/>
      <c r="AK24" s="31"/>
      <c r="AL24" s="63"/>
      <c r="AM24" s="31"/>
      <c r="AN24" s="31"/>
    </row>
    <row r="25" spans="1:40" x14ac:dyDescent="0.25">
      <c r="A25" s="34"/>
      <c r="B25" s="28" t="e" cm="1">
        <f t="array" ref="B25">SUM(LARGE(I25:U25,{1,2,3,4}))</f>
        <v>#NUM!</v>
      </c>
      <c r="C25" s="28" t="e" cm="1">
        <f t="array" ref="C25">SUM(LARGE(I25:U25,{1,2,3}))</f>
        <v>#NUM!</v>
      </c>
      <c r="D25" s="35" t="s">
        <v>144</v>
      </c>
      <c r="E25" s="35" t="s">
        <v>41</v>
      </c>
      <c r="F25" s="35" t="s">
        <v>69</v>
      </c>
      <c r="G25" s="35" t="s">
        <v>140</v>
      </c>
      <c r="H25" s="79">
        <f>199.5/300*100</f>
        <v>66.5</v>
      </c>
      <c r="I25" s="79">
        <v>68.832999999999998</v>
      </c>
      <c r="J25" s="28"/>
      <c r="L25" s="80">
        <v>67.67</v>
      </c>
      <c r="T25" s="70"/>
      <c r="U25" s="4"/>
    </row>
    <row r="26" spans="1:40" x14ac:dyDescent="0.25">
      <c r="A26" s="11"/>
      <c r="B26" s="28" t="e" cm="1">
        <f t="array" ref="B26">SUM(LARGE(I26:U26,{1,2,3,4}))</f>
        <v>#NUM!</v>
      </c>
      <c r="C26" s="28" t="e" cm="1">
        <f t="array" ref="C26">SUM(LARGE(I26:U26,{1,2,3}))</f>
        <v>#NUM!</v>
      </c>
      <c r="D26" s="35" t="s">
        <v>147</v>
      </c>
      <c r="E26" s="35" t="s">
        <v>154</v>
      </c>
      <c r="F26" s="35" t="s">
        <v>161</v>
      </c>
      <c r="G26" s="35" t="s">
        <v>169</v>
      </c>
      <c r="I26" s="79">
        <v>60.667000000000002</v>
      </c>
      <c r="J26" s="28"/>
      <c r="T26" s="70"/>
      <c r="U26" s="17"/>
      <c r="V26" s="18"/>
      <c r="W26" s="18"/>
      <c r="X26" s="18"/>
      <c r="Y26" s="14"/>
      <c r="Z26" s="6"/>
      <c r="AA26" s="6"/>
      <c r="AB26" s="6"/>
      <c r="AC26" s="6"/>
      <c r="AD26" s="6"/>
      <c r="AE26" s="12"/>
      <c r="AF26" s="12"/>
    </row>
    <row r="27" spans="1:40" x14ac:dyDescent="0.25">
      <c r="A27" s="34"/>
      <c r="B27" s="28" t="e" cm="1">
        <f t="array" ref="B27">SUM(LARGE(H27:U27,{1,2,3,4}))</f>
        <v>#NUM!</v>
      </c>
      <c r="C27" s="28" t="e" cm="1">
        <f t="array" ref="C27">SUM(LARGE(H27:U27,{1,2,3}))</f>
        <v>#NUM!</v>
      </c>
      <c r="D27" s="35" t="s">
        <v>302</v>
      </c>
      <c r="E27" s="35" t="s">
        <v>303</v>
      </c>
      <c r="F27" s="35" t="s">
        <v>330</v>
      </c>
      <c r="G27" s="35" t="s">
        <v>344</v>
      </c>
      <c r="J27" s="80">
        <v>64.5</v>
      </c>
      <c r="V27" s="17"/>
      <c r="W27" s="18"/>
      <c r="X27" s="18"/>
      <c r="Y27" s="14"/>
      <c r="Z27" s="6"/>
      <c r="AA27" s="6"/>
      <c r="AB27" s="6"/>
      <c r="AC27" s="6"/>
      <c r="AD27" s="13"/>
      <c r="AE27" s="3"/>
      <c r="AF27" s="3"/>
    </row>
    <row r="28" spans="1:40" x14ac:dyDescent="0.25">
      <c r="A28" s="34"/>
      <c r="B28" s="28" t="e" cm="1">
        <f t="array" ref="B28">SUM(LARGE(H28:U28,{1,2,3,4}))</f>
        <v>#NUM!</v>
      </c>
      <c r="C28" s="28" t="e" cm="1">
        <f t="array" ref="C28">SUM(LARGE(H28:U28,{1,2,3}))</f>
        <v>#NUM!</v>
      </c>
      <c r="D28" s="35">
        <v>394</v>
      </c>
      <c r="E28" s="35" t="s">
        <v>80</v>
      </c>
      <c r="F28" s="35" t="s">
        <v>81</v>
      </c>
      <c r="G28" s="35" t="s">
        <v>60</v>
      </c>
      <c r="H28" s="79">
        <f>189.5/300*100</f>
        <v>63.166666666666671</v>
      </c>
      <c r="I28" s="23"/>
      <c r="J28" s="72"/>
      <c r="K28" s="23"/>
      <c r="L28" s="23"/>
      <c r="M28" s="23"/>
      <c r="N28" s="23"/>
      <c r="O28" s="23"/>
      <c r="P28" s="23"/>
      <c r="Q28" s="23"/>
      <c r="R28" s="23"/>
      <c r="S28" s="23"/>
      <c r="T28" s="68"/>
      <c r="U28" s="67"/>
      <c r="V28" s="18"/>
      <c r="W28" s="18"/>
      <c r="X28" s="18"/>
      <c r="Y28" s="14"/>
      <c r="Z28" s="6"/>
      <c r="AA28" s="6"/>
      <c r="AB28" s="6"/>
      <c r="AC28" s="6"/>
      <c r="AD28" s="6"/>
      <c r="AE28" s="12"/>
      <c r="AF28" s="12"/>
    </row>
    <row r="29" spans="1:40" x14ac:dyDescent="0.25">
      <c r="B29" s="28" t="e" cm="1">
        <f t="array" ref="B29">SUM(LARGE(H29:U29,{1,2,3,4}))</f>
        <v>#NUM!</v>
      </c>
      <c r="C29" s="28" t="e" cm="1">
        <f t="array" ref="C29">SUM(LARGE(H29:U29,{1,2,3}))</f>
        <v>#NUM!</v>
      </c>
      <c r="D29" s="35" t="s">
        <v>301</v>
      </c>
      <c r="E29" s="35" t="s">
        <v>66</v>
      </c>
      <c r="F29" s="35" t="s">
        <v>67</v>
      </c>
      <c r="G29" s="35" t="s">
        <v>61</v>
      </c>
      <c r="H29" s="79">
        <f>202/300*100</f>
        <v>67.333333333333329</v>
      </c>
      <c r="J29" s="80">
        <v>63.5</v>
      </c>
      <c r="U29" s="67"/>
      <c r="V29" s="17"/>
      <c r="W29" s="4"/>
      <c r="X29" s="4"/>
      <c r="Y29" s="19"/>
      <c r="AC29" s="6"/>
    </row>
    <row r="30" spans="1:40" x14ac:dyDescent="0.25">
      <c r="B30" s="15" t="e" cm="1">
        <f t="array" ref="B30">SUM(LARGE(H30:U30,{1,2,3,4}))</f>
        <v>#NUM!</v>
      </c>
      <c r="C30" s="21" t="e" cm="1">
        <f t="array" ref="C30">SUM(LARGE(H30:U30,{1,2,3}))</f>
        <v>#NUM!</v>
      </c>
      <c r="D30" s="35" t="s">
        <v>569</v>
      </c>
      <c r="E30" s="35" t="s">
        <v>570</v>
      </c>
      <c r="F30" s="35" t="s">
        <v>571</v>
      </c>
      <c r="G30" s="35" t="s">
        <v>580</v>
      </c>
      <c r="H30" s="5"/>
      <c r="I30" s="5"/>
      <c r="J30" s="35"/>
      <c r="K30" s="5"/>
      <c r="L30" s="79">
        <v>58</v>
      </c>
      <c r="U30" s="67"/>
      <c r="V30" s="17"/>
      <c r="W30" s="18"/>
      <c r="X30" s="18"/>
      <c r="Y30" s="14"/>
      <c r="Z30" s="6"/>
      <c r="AA30" s="6"/>
      <c r="AB30" s="6"/>
      <c r="AC30" s="6"/>
      <c r="AD30" s="6"/>
    </row>
    <row r="31" spans="1:40" x14ac:dyDescent="0.25">
      <c r="A31" s="34"/>
      <c r="B31" s="15" t="e" cm="1">
        <f t="array" ref="B31">SUM(LARGE(H31:U31,{1,2,3,4}))</f>
        <v>#NUM!</v>
      </c>
      <c r="C31" s="21" t="e" cm="1">
        <f t="array" ref="C31">SUM(LARGE(H31:U31,{1,2,3}))</f>
        <v>#NUM!</v>
      </c>
      <c r="D31" s="35" t="s">
        <v>143</v>
      </c>
      <c r="E31" s="35" t="s">
        <v>313</v>
      </c>
      <c r="F31" s="35" t="s">
        <v>160</v>
      </c>
      <c r="G31" s="35" t="s">
        <v>467</v>
      </c>
      <c r="H31" s="23"/>
      <c r="I31" s="79">
        <v>69.332999999999998</v>
      </c>
      <c r="J31" s="80">
        <v>58.667000000000002</v>
      </c>
      <c r="K31" s="23"/>
      <c r="L31" s="23"/>
      <c r="M31" s="23"/>
      <c r="N31" s="23"/>
      <c r="O31" s="23"/>
      <c r="P31" s="23"/>
      <c r="Q31" s="23"/>
      <c r="R31" s="23"/>
      <c r="S31" s="23"/>
      <c r="U31" s="17"/>
      <c r="V31" s="17"/>
      <c r="W31" s="4"/>
      <c r="X31" s="4"/>
      <c r="Y31" s="19"/>
      <c r="Z31" s="6"/>
      <c r="AA31" s="6"/>
      <c r="AC31" s="6"/>
      <c r="AE31" s="12"/>
      <c r="AF31" s="12"/>
    </row>
    <row r="32" spans="1:40" x14ac:dyDescent="0.25">
      <c r="A32" s="34"/>
      <c r="B32" s="15" t="e" cm="1">
        <f t="array" ref="B32">SUM(LARGE(H32:U32,{1,2,3,4}))</f>
        <v>#NUM!</v>
      </c>
      <c r="C32" s="21" t="e" cm="1">
        <f t="array" ref="C32">SUM(LARGE(H32:U32,{1,2,3}))</f>
        <v>#NUM!</v>
      </c>
      <c r="D32" s="35" t="s">
        <v>564</v>
      </c>
      <c r="E32" s="35" t="s">
        <v>565</v>
      </c>
      <c r="F32" s="35" t="s">
        <v>87</v>
      </c>
      <c r="G32" s="35" t="s">
        <v>578</v>
      </c>
      <c r="H32" s="79">
        <f>183/300*100</f>
        <v>61</v>
      </c>
      <c r="I32" s="5"/>
      <c r="J32" s="35"/>
      <c r="K32" s="5"/>
      <c r="L32" s="79">
        <v>62.83</v>
      </c>
      <c r="M32" s="23"/>
      <c r="N32" s="23"/>
      <c r="O32" s="23"/>
      <c r="P32" s="23"/>
      <c r="Q32" s="23"/>
      <c r="R32" s="23"/>
      <c r="S32" s="23"/>
      <c r="T32" s="68"/>
      <c r="U32" s="17"/>
    </row>
    <row r="33" spans="1:40" s="39" customFormat="1" x14ac:dyDescent="0.25">
      <c r="A33" s="85"/>
      <c r="B33" s="38" t="e" cm="1">
        <f t="array" ref="B33">SUM(LARGE(H33:U33,{1,2,3,4}))</f>
        <v>#NUM!</v>
      </c>
      <c r="C33" s="36" t="e" cm="1">
        <f t="array" ref="C33">SUM(LARGE(H33:U33,{1,2,3}))</f>
        <v>#NUM!</v>
      </c>
      <c r="D33" s="35">
        <v>348</v>
      </c>
      <c r="E33" s="35" t="s">
        <v>89</v>
      </c>
      <c r="F33" s="35" t="s">
        <v>90</v>
      </c>
      <c r="G33" s="35" t="s">
        <v>97</v>
      </c>
      <c r="H33" s="89">
        <f>177.5/300*100</f>
        <v>59.166666666666664</v>
      </c>
      <c r="I33" s="38"/>
      <c r="J33" s="2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87"/>
      <c r="V33" s="52"/>
      <c r="W33" s="52"/>
      <c r="X33" s="52"/>
      <c r="Y33" s="51"/>
      <c r="Z33" s="51"/>
      <c r="AA33" s="51"/>
      <c r="AB33" s="51"/>
      <c r="AC33" s="51"/>
      <c r="AD33" s="51"/>
      <c r="AE33" s="52"/>
      <c r="AF33" s="52"/>
      <c r="AG33" s="52"/>
      <c r="AH33" s="54"/>
      <c r="AI33" s="51"/>
      <c r="AJ33" s="52"/>
      <c r="AK33" s="52"/>
      <c r="AL33" s="52"/>
      <c r="AM33" s="54"/>
    </row>
    <row r="34" spans="1:40" s="35" customFormat="1" x14ac:dyDescent="0.25">
      <c r="A34" s="33"/>
      <c r="B34" s="38" t="e" cm="1">
        <f t="array" ref="B34">SUM(LARGE(H34:U34,{1,2,3,4}))</f>
        <v>#NUM!</v>
      </c>
      <c r="C34" s="36" t="e" cm="1">
        <f t="array" ref="C34">SUM(LARGE(H34:U34,{1,2,3}))</f>
        <v>#NUM!</v>
      </c>
      <c r="D34" s="35" t="s">
        <v>554</v>
      </c>
      <c r="E34" s="35" t="s">
        <v>555</v>
      </c>
      <c r="F34" s="35" t="s">
        <v>68</v>
      </c>
      <c r="G34" s="76" t="s">
        <v>511</v>
      </c>
      <c r="H34" s="80">
        <f>200/300*100</f>
        <v>66.666666666666657</v>
      </c>
      <c r="L34" s="80">
        <v>70.67</v>
      </c>
      <c r="M34" s="28"/>
      <c r="N34" s="28"/>
      <c r="O34" s="28"/>
      <c r="P34" s="28"/>
      <c r="Q34" s="28"/>
      <c r="R34" s="28"/>
      <c r="S34" s="28"/>
      <c r="T34" s="28"/>
      <c r="U34" s="31"/>
      <c r="V34" s="30"/>
      <c r="W34" s="37"/>
      <c r="X34" s="37"/>
      <c r="Y34" s="41"/>
      <c r="Z34" s="42"/>
      <c r="AA34" s="42"/>
      <c r="AB34" s="42"/>
      <c r="AC34" s="42"/>
      <c r="AD34" s="42"/>
      <c r="AE34" s="29"/>
      <c r="AF34" s="29"/>
      <c r="AG34" s="31"/>
      <c r="AH34" s="33"/>
      <c r="AI34" s="40"/>
      <c r="AJ34" s="31"/>
      <c r="AK34" s="31"/>
      <c r="AL34" s="31"/>
      <c r="AM34" s="33"/>
      <c r="AN34" s="31"/>
    </row>
    <row r="35" spans="1:40" s="35" customFormat="1" x14ac:dyDescent="0.25">
      <c r="A35" s="27"/>
      <c r="B35" s="38" t="e" cm="1">
        <f t="array" ref="B35">SUM(LARGE(I35:U35,{1,2,3,4}))</f>
        <v>#NUM!</v>
      </c>
      <c r="C35" s="36" t="e" cm="1">
        <f t="array" ref="C35">SUM(LARGE(I35:U35,{1,2,3}))</f>
        <v>#NUM!</v>
      </c>
      <c r="D35" s="35" t="s">
        <v>149</v>
      </c>
      <c r="E35" s="35" t="s">
        <v>155</v>
      </c>
      <c r="F35" s="35" t="s">
        <v>162</v>
      </c>
      <c r="G35" s="35" t="s">
        <v>171</v>
      </c>
      <c r="H35" s="28"/>
      <c r="I35" s="80">
        <v>59.832999999999998</v>
      </c>
      <c r="J35" s="72"/>
      <c r="K35" s="72"/>
      <c r="L35" s="80">
        <v>60.83</v>
      </c>
      <c r="M35" s="72"/>
      <c r="N35" s="72"/>
      <c r="O35" s="72"/>
      <c r="P35" s="72"/>
      <c r="Q35" s="72"/>
      <c r="R35" s="72"/>
      <c r="S35" s="72"/>
      <c r="T35" s="74"/>
      <c r="U35" s="69"/>
      <c r="V35" s="30"/>
      <c r="W35" s="37"/>
      <c r="X35" s="37"/>
      <c r="Y35" s="41"/>
      <c r="Z35" s="42"/>
      <c r="AA35" s="42"/>
      <c r="AB35" s="42"/>
      <c r="AC35" s="42"/>
      <c r="AD35" s="42"/>
      <c r="AE35" s="31"/>
      <c r="AF35" s="31"/>
      <c r="AG35" s="31"/>
      <c r="AH35" s="33"/>
      <c r="AI35" s="40"/>
      <c r="AJ35" s="31"/>
      <c r="AK35" s="31"/>
      <c r="AL35" s="31"/>
      <c r="AM35" s="33"/>
    </row>
    <row r="36" spans="1:40" s="35" customFormat="1" x14ac:dyDescent="0.25">
      <c r="A36" s="33"/>
      <c r="B36" s="38" t="e" cm="1">
        <f t="array" ref="B36">SUM(LARGE(H36:U36,{1,2,3,4}))</f>
        <v>#NUM!</v>
      </c>
      <c r="C36" s="36" t="e" cm="1">
        <f t="array" ref="C36">SUM(LARGE(H36:U36,{1,2,3}))</f>
        <v>#NUM!</v>
      </c>
      <c r="D36" s="35" t="s">
        <v>575</v>
      </c>
      <c r="E36" s="35" t="s">
        <v>576</v>
      </c>
      <c r="F36" s="35" t="s">
        <v>91</v>
      </c>
      <c r="G36" s="35" t="s">
        <v>581</v>
      </c>
      <c r="H36" s="80">
        <f>176/300*100</f>
        <v>58.666666666666664</v>
      </c>
      <c r="L36" s="80">
        <v>50.83</v>
      </c>
      <c r="M36" s="73"/>
      <c r="N36" s="73"/>
      <c r="O36" s="73"/>
      <c r="P36" s="73"/>
      <c r="Q36" s="73"/>
      <c r="R36" s="73"/>
      <c r="S36" s="73"/>
      <c r="T36" s="28"/>
      <c r="U36" s="31"/>
      <c r="V36" s="31"/>
      <c r="W36" s="31"/>
      <c r="X36" s="31"/>
      <c r="Y36" s="40"/>
      <c r="Z36" s="40"/>
      <c r="AA36" s="40"/>
      <c r="AB36" s="40"/>
      <c r="AC36" s="40"/>
      <c r="AD36" s="40"/>
      <c r="AE36" s="31"/>
      <c r="AF36" s="31"/>
      <c r="AG36" s="31"/>
      <c r="AH36" s="33"/>
      <c r="AI36" s="40"/>
      <c r="AJ36" s="31"/>
      <c r="AK36" s="31"/>
      <c r="AL36" s="31"/>
      <c r="AM36" s="33"/>
    </row>
    <row r="37" spans="1:40" s="35" customFormat="1" x14ac:dyDescent="0.25">
      <c r="A37" s="27"/>
      <c r="B37" s="38" t="e" cm="1">
        <f t="array" ref="B37">SUM(LARGE(H37:U37,{1,2,3,4}))</f>
        <v>#NUM!</v>
      </c>
      <c r="C37" s="36" t="e" cm="1">
        <f t="array" ref="C37">SUM(LARGE(H37:U37,{1,2,3}))</f>
        <v>#NUM!</v>
      </c>
      <c r="D37" s="35" t="s">
        <v>297</v>
      </c>
      <c r="E37" s="35" t="s">
        <v>298</v>
      </c>
      <c r="F37" s="35" t="s">
        <v>328</v>
      </c>
      <c r="G37" s="35" t="s">
        <v>468</v>
      </c>
      <c r="H37" s="28"/>
      <c r="I37" s="28"/>
      <c r="J37" s="80">
        <v>61.332999999999998</v>
      </c>
      <c r="K37" s="28"/>
      <c r="L37" s="28"/>
      <c r="M37" s="28"/>
      <c r="N37" s="28"/>
      <c r="O37" s="28"/>
      <c r="P37" s="28"/>
      <c r="Q37" s="28"/>
      <c r="R37" s="28"/>
      <c r="S37" s="28"/>
      <c r="T37" s="75"/>
      <c r="U37" s="31"/>
      <c r="V37" s="31"/>
      <c r="W37" s="31"/>
      <c r="X37" s="31"/>
      <c r="Y37" s="40"/>
      <c r="Z37" s="40"/>
      <c r="AA37" s="40"/>
      <c r="AB37" s="40"/>
      <c r="AC37" s="40"/>
      <c r="AD37" s="40"/>
      <c r="AE37" s="31"/>
      <c r="AF37" s="31"/>
      <c r="AG37" s="31"/>
      <c r="AH37" s="33"/>
      <c r="AI37" s="40"/>
      <c r="AJ37" s="31"/>
      <c r="AK37" s="31"/>
      <c r="AL37" s="31"/>
      <c r="AM37" s="33"/>
    </row>
    <row r="38" spans="1:40" s="35" customFormat="1" x14ac:dyDescent="0.25">
      <c r="A38" s="27"/>
      <c r="B38" s="38" t="e" cm="1">
        <f t="array" ref="B38">SUM(LARGE(H38:U38,{1,2,3,4}))</f>
        <v>#NUM!</v>
      </c>
      <c r="C38" s="36" t="e" cm="1">
        <f t="array" ref="C38">SUM(LARGE(H38:U38,{1,2,3}))</f>
        <v>#NUM!</v>
      </c>
      <c r="D38" s="35">
        <v>744</v>
      </c>
      <c r="E38" s="35" t="s">
        <v>83</v>
      </c>
      <c r="F38" s="35" t="s">
        <v>84</v>
      </c>
      <c r="G38" s="35" t="s">
        <v>96</v>
      </c>
      <c r="H38" s="80">
        <f>188.5/300*100</f>
        <v>62.833333333333329</v>
      </c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28"/>
      <c r="U38" s="69"/>
      <c r="V38" s="30"/>
      <c r="W38" s="37"/>
      <c r="X38" s="37"/>
      <c r="Y38" s="41"/>
      <c r="Z38" s="42"/>
      <c r="AA38" s="42"/>
      <c r="AB38" s="42"/>
      <c r="AC38" s="42"/>
      <c r="AD38" s="42"/>
      <c r="AE38" s="29"/>
      <c r="AF38" s="29"/>
      <c r="AG38" s="31"/>
      <c r="AH38" s="33"/>
      <c r="AI38" s="40"/>
      <c r="AJ38" s="31"/>
      <c r="AK38" s="31"/>
      <c r="AL38" s="31"/>
      <c r="AM38" s="33"/>
    </row>
    <row r="39" spans="1:40" s="35" customFormat="1" x14ac:dyDescent="0.25">
      <c r="A39" s="27"/>
      <c r="B39" s="38" t="e" cm="1">
        <f t="array" ref="B39">SUM(LARGE(I39:U39,{1,2,3,4}))</f>
        <v>#NUM!</v>
      </c>
      <c r="C39" s="36" t="e" cm="1">
        <f t="array" ref="C39">SUM(LARGE(I39:U39,{1,2,3}))</f>
        <v>#NUM!</v>
      </c>
      <c r="D39" s="35" t="s">
        <v>152</v>
      </c>
      <c r="E39" s="35" t="s">
        <v>158</v>
      </c>
      <c r="F39" s="35" t="s">
        <v>165</v>
      </c>
      <c r="G39" s="35" t="s">
        <v>172</v>
      </c>
      <c r="H39" s="28"/>
      <c r="I39" s="80">
        <v>58.832999999999998</v>
      </c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69"/>
      <c r="V39" s="30"/>
      <c r="W39" s="37"/>
      <c r="X39" s="37"/>
      <c r="Y39" s="41"/>
      <c r="Z39" s="42"/>
      <c r="AA39" s="42"/>
      <c r="AB39" s="42"/>
      <c r="AC39" s="42"/>
      <c r="AD39" s="42"/>
      <c r="AE39" s="29"/>
      <c r="AF39" s="29"/>
      <c r="AG39" s="31"/>
      <c r="AH39" s="33"/>
      <c r="AI39" s="40"/>
      <c r="AJ39" s="31"/>
      <c r="AK39" s="31"/>
      <c r="AL39" s="31"/>
      <c r="AM39" s="33"/>
    </row>
    <row r="40" spans="1:40" s="35" customFormat="1" x14ac:dyDescent="0.25">
      <c r="A40" s="32"/>
      <c r="B40" s="38" t="e" cm="1">
        <f t="array" ref="B40">SUM(LARGE(H40:U40,{1,2,3,4}))</f>
        <v>#NUM!</v>
      </c>
      <c r="C40" s="36" t="e" cm="1">
        <f t="array" ref="C40">SUM(LARGE(H40:U40,{1,2,3}))</f>
        <v>#NUM!</v>
      </c>
      <c r="D40" s="35" t="s">
        <v>556</v>
      </c>
      <c r="E40" s="35" t="s">
        <v>557</v>
      </c>
      <c r="F40" s="35" t="s">
        <v>88</v>
      </c>
      <c r="G40" s="35" t="s">
        <v>508</v>
      </c>
      <c r="H40" s="80">
        <f>182.5/300*100</f>
        <v>60.833333333333329</v>
      </c>
      <c r="L40" s="80">
        <v>66</v>
      </c>
      <c r="M40" s="28"/>
      <c r="N40" s="28"/>
      <c r="O40" s="28"/>
      <c r="P40" s="28"/>
      <c r="Q40" s="28"/>
      <c r="R40" s="28"/>
      <c r="S40" s="28"/>
      <c r="T40" s="73"/>
      <c r="U40" s="37"/>
      <c r="V40" s="37"/>
      <c r="W40" s="37"/>
      <c r="X40" s="37"/>
      <c r="Y40" s="41"/>
      <c r="Z40" s="42"/>
      <c r="AA40" s="42"/>
      <c r="AB40" s="42"/>
      <c r="AC40" s="42"/>
      <c r="AD40" s="42"/>
      <c r="AE40" s="31"/>
      <c r="AF40" s="31"/>
      <c r="AG40" s="31"/>
      <c r="AH40" s="33"/>
      <c r="AI40" s="40"/>
      <c r="AJ40" s="31"/>
      <c r="AK40" s="31"/>
      <c r="AL40" s="31"/>
      <c r="AM40" s="33"/>
    </row>
    <row r="41" spans="1:40" x14ac:dyDescent="0.25">
      <c r="A41" s="20"/>
      <c r="B41" s="15" t="e" cm="1">
        <f t="array" ref="B41">SUM(LARGE(H41:U41,{1,2,3,4}))</f>
        <v>#NUM!</v>
      </c>
      <c r="C41" s="21" t="e" cm="1">
        <f t="array" ref="C41">SUM(LARGE(H41:U41,{1,2,3}))</f>
        <v>#NUM!</v>
      </c>
      <c r="D41" s="35" t="s">
        <v>310</v>
      </c>
      <c r="E41" s="35" t="s">
        <v>311</v>
      </c>
      <c r="F41" s="35" t="s">
        <v>334</v>
      </c>
      <c r="G41" s="35" t="s">
        <v>63</v>
      </c>
      <c r="H41" s="28"/>
      <c r="I41" s="28"/>
      <c r="J41" s="80">
        <v>69.332999999999998</v>
      </c>
      <c r="K41" s="28"/>
      <c r="L41" s="28"/>
      <c r="U41" s="17"/>
    </row>
    <row r="42" spans="1:40" x14ac:dyDescent="0.25">
      <c r="A42" s="22"/>
      <c r="B42" s="15" t="e" cm="1">
        <f t="array" ref="B42">SUM(LARGE(H42:U42,{1,2,3,4}))</f>
        <v>#NUM!</v>
      </c>
      <c r="C42" s="21" t="e" cm="1">
        <f t="array" ref="C42">SUM(LARGE(H42:U42,{1,2,3}))</f>
        <v>#NUM!</v>
      </c>
      <c r="D42" s="35" t="s">
        <v>324</v>
      </c>
      <c r="E42" s="35" t="s">
        <v>311</v>
      </c>
      <c r="F42" s="35" t="s">
        <v>341</v>
      </c>
      <c r="G42" s="35" t="s">
        <v>63</v>
      </c>
      <c r="H42" s="72"/>
      <c r="I42" s="72"/>
      <c r="J42" s="80">
        <v>65</v>
      </c>
      <c r="K42" s="72"/>
      <c r="L42" s="72"/>
      <c r="M42" s="23"/>
      <c r="N42" s="23"/>
      <c r="O42" s="23"/>
      <c r="P42" s="23"/>
      <c r="Q42" s="23"/>
      <c r="R42" s="23"/>
      <c r="S42" s="23"/>
      <c r="T42" s="68"/>
      <c r="U42" s="17"/>
      <c r="V42" s="17"/>
      <c r="W42" s="4"/>
      <c r="X42" s="4"/>
      <c r="Y42" s="19"/>
      <c r="AC42" s="6"/>
    </row>
    <row r="43" spans="1:40" x14ac:dyDescent="0.25">
      <c r="A43" s="22"/>
      <c r="B43" s="15" t="e" cm="1">
        <f t="array" ref="B43">SUM(LARGE(H43:U43,{1,2,3,4}))</f>
        <v>#NUM!</v>
      </c>
      <c r="C43" s="21" t="e" cm="1">
        <f t="array" ref="C43">SUM(LARGE(H43:U43,{1,2,3}))</f>
        <v>#NUM!</v>
      </c>
      <c r="D43" s="35" t="s">
        <v>552</v>
      </c>
      <c r="E43" s="35" t="s">
        <v>553</v>
      </c>
      <c r="F43" s="35" t="s">
        <v>82</v>
      </c>
      <c r="G43" s="35" t="s">
        <v>577</v>
      </c>
      <c r="H43" s="80">
        <f>189/300*100</f>
        <v>63</v>
      </c>
      <c r="I43" s="35"/>
      <c r="J43" s="35"/>
      <c r="K43" s="35"/>
      <c r="L43" s="80">
        <v>70.83</v>
      </c>
      <c r="M43" s="23"/>
      <c r="N43" s="23"/>
      <c r="O43" s="23"/>
      <c r="P43" s="23"/>
      <c r="Q43" s="23"/>
      <c r="R43" s="23"/>
      <c r="S43" s="23"/>
      <c r="T43" s="68"/>
      <c r="U43" s="17"/>
    </row>
    <row r="44" spans="1:40" x14ac:dyDescent="0.25">
      <c r="B44" s="15" t="e" cm="1">
        <f t="array" ref="B44">SUM(LARGE(H44:U44,{1,2,3,4}))</f>
        <v>#NUM!</v>
      </c>
      <c r="C44" s="21" t="e" cm="1">
        <f t="array" ref="C44">SUM(LARGE(H44:U44,{1,2,3}))</f>
        <v>#NUM!</v>
      </c>
      <c r="D44" s="35" t="s">
        <v>566</v>
      </c>
      <c r="E44" s="35" t="s">
        <v>567</v>
      </c>
      <c r="F44" s="35" t="s">
        <v>568</v>
      </c>
      <c r="G44" s="35" t="s">
        <v>579</v>
      </c>
      <c r="H44" s="35"/>
      <c r="I44" s="35"/>
      <c r="J44" s="35"/>
      <c r="K44" s="35"/>
      <c r="L44" s="80">
        <v>61.33</v>
      </c>
      <c r="M44" s="28"/>
      <c r="N44" s="28"/>
      <c r="O44" s="28"/>
      <c r="P44" s="28"/>
      <c r="Q44" s="28"/>
      <c r="R44" s="28"/>
      <c r="S44" s="28"/>
    </row>
    <row r="45" spans="1:40" x14ac:dyDescent="0.25">
      <c r="A45" s="34"/>
      <c r="B45" s="15" t="e" cm="1">
        <f t="array" ref="B45">SUM(LARGE(I45:U45,{1,2,3,4}))</f>
        <v>#NUM!</v>
      </c>
      <c r="C45" s="21" t="e" cm="1">
        <f t="array" ref="C45">SUM(LARGE(I45:U45,{1,2,3}))</f>
        <v>#NUM!</v>
      </c>
      <c r="D45" s="35" t="s">
        <v>151</v>
      </c>
      <c r="E45" s="35" t="s">
        <v>157</v>
      </c>
      <c r="F45" s="35" t="s">
        <v>164</v>
      </c>
      <c r="G45" s="35" t="s">
        <v>173</v>
      </c>
      <c r="H45" s="28"/>
      <c r="I45" s="80">
        <v>59.5</v>
      </c>
      <c r="J45" s="72"/>
      <c r="K45" s="72"/>
      <c r="L45" s="72"/>
      <c r="M45" s="23"/>
      <c r="N45" s="23"/>
      <c r="O45" s="23"/>
      <c r="P45" s="23"/>
      <c r="Q45" s="23"/>
      <c r="R45" s="23"/>
      <c r="S45" s="23"/>
      <c r="U45" s="67"/>
    </row>
    <row r="46" spans="1:40" x14ac:dyDescent="0.25">
      <c r="B46" s="15" t="e" cm="1">
        <f t="array" ref="B46">SUM(LARGE(H46:U46,{1,2,3,4}))</f>
        <v>#NUM!</v>
      </c>
      <c r="C46" s="21" t="e" cm="1">
        <f t="array" ref="C46">SUM(LARGE(H46:U46,{1,2,3}))</f>
        <v>#NUM!</v>
      </c>
      <c r="D46" s="35" t="s">
        <v>314</v>
      </c>
      <c r="E46" s="35" t="s">
        <v>315</v>
      </c>
      <c r="F46" s="35" t="s">
        <v>336</v>
      </c>
      <c r="G46" s="35" t="s">
        <v>469</v>
      </c>
      <c r="H46" s="35"/>
      <c r="I46" s="35"/>
      <c r="J46" s="35">
        <v>63.667000000000002</v>
      </c>
      <c r="K46" s="35"/>
      <c r="L46" s="35"/>
    </row>
    <row r="47" spans="1:40" x14ac:dyDescent="0.25">
      <c r="A47" s="34"/>
      <c r="B47" s="15" t="e" cm="1">
        <f t="array" ref="B47">SUM(LARGE(H47:U47,{1,2,3,4}))</f>
        <v>#NUM!</v>
      </c>
      <c r="C47" s="21" t="e" cm="1">
        <f t="array" ref="C47">SUM(LARGE(H47:U47,{1,2,3}))</f>
        <v>#NUM!</v>
      </c>
      <c r="D47" s="35"/>
      <c r="E47" s="35"/>
      <c r="F47" s="35"/>
      <c r="G47" s="35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68"/>
      <c r="U47" s="17"/>
      <c r="V47" s="17"/>
      <c r="W47" s="4"/>
      <c r="X47" s="4"/>
      <c r="Y47" s="19"/>
      <c r="Z47" s="6"/>
      <c r="AA47" s="6"/>
      <c r="AC47" s="6"/>
      <c r="AE47" s="12"/>
      <c r="AF47" s="12"/>
    </row>
    <row r="48" spans="1:40" x14ac:dyDescent="0.25">
      <c r="B48" s="15" t="e" cm="1">
        <f t="array" ref="B48">SUM(LARGE(H48:U48,{1,2,3,4}))</f>
        <v>#NUM!</v>
      </c>
      <c r="C48" s="21" t="e" cm="1">
        <f t="array" ref="C48">SUM(LARGE(H48:U48,{1,2,3}))</f>
        <v>#NUM!</v>
      </c>
      <c r="D48" s="35"/>
      <c r="E48" s="35"/>
      <c r="F48" s="35"/>
      <c r="G48" s="35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U48" s="17"/>
      <c r="V48" s="17"/>
    </row>
    <row r="49" spans="1:41" x14ac:dyDescent="0.25">
      <c r="B49" s="15" t="e" cm="1">
        <f t="array" ref="B49">SUM(LARGE(H49:U49,{1,2,3,4}))</f>
        <v>#NUM!</v>
      </c>
      <c r="C49" s="21" t="e" cm="1">
        <f t="array" ref="C49">SUM(LARGE(H49:U49,{1,2,3}))</f>
        <v>#NUM!</v>
      </c>
      <c r="D49" s="35"/>
      <c r="E49" s="77"/>
      <c r="F49" s="77"/>
      <c r="G49" s="35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0"/>
    </row>
    <row r="50" spans="1:41" x14ac:dyDescent="0.25">
      <c r="B50" s="15" t="e" cm="1">
        <f t="array" ref="B50">SUM(LARGE(H50:U50,{1,2,3,4}))</f>
        <v>#NUM!</v>
      </c>
      <c r="C50" s="21" t="e" cm="1">
        <f t="array" ref="C50">SUM(LARGE(H50:U50,{1,2,3}))</f>
        <v>#NUM!</v>
      </c>
      <c r="D50" s="35"/>
      <c r="E50" s="35"/>
      <c r="F50" s="35"/>
      <c r="G50" s="35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</row>
    <row r="51" spans="1:41" x14ac:dyDescent="0.25">
      <c r="B51" s="15" t="e" cm="1">
        <f t="array" ref="B51">SUM(LARGE(H51:U51,{1,2,3,4}))</f>
        <v>#NUM!</v>
      </c>
      <c r="C51" s="21" t="e" cm="1">
        <f t="array" ref="C51">SUM(LARGE(H51:U51,{1,2,3}))</f>
        <v>#NUM!</v>
      </c>
      <c r="D51" s="35"/>
      <c r="E51" s="35"/>
      <c r="F51" s="35"/>
      <c r="G51" s="35"/>
      <c r="T51" s="16"/>
      <c r="U51" s="14"/>
      <c r="V51" s="18"/>
      <c r="W51" s="18"/>
      <c r="X51" s="18"/>
      <c r="Y51" s="14"/>
      <c r="Z51" s="6"/>
      <c r="AA51" s="6"/>
      <c r="AB51" s="6"/>
      <c r="AC51" s="6"/>
      <c r="AD51" s="6"/>
      <c r="AE51" s="12"/>
      <c r="AF51" s="12"/>
    </row>
    <row r="52" spans="1:41" x14ac:dyDescent="0.25">
      <c r="B52" s="15" t="e" cm="1">
        <f t="array" ref="B52">SUM(LARGE(H52:U52,{1,2,3,4}))</f>
        <v>#NUM!</v>
      </c>
      <c r="C52" s="21" t="e" cm="1">
        <f t="array" ref="C52">SUM(LARGE(H52:U52,{1,2,3}))</f>
        <v>#NUM!</v>
      </c>
      <c r="D52" s="35"/>
      <c r="E52" s="35"/>
      <c r="F52" s="35"/>
      <c r="G52" s="35"/>
      <c r="T52" s="16"/>
      <c r="U52" s="14"/>
      <c r="V52" s="18"/>
      <c r="W52" s="18"/>
      <c r="X52" s="18"/>
      <c r="Y52" s="14"/>
      <c r="Z52" s="6"/>
      <c r="AA52" s="6"/>
      <c r="AB52" s="6"/>
      <c r="AC52" s="6"/>
      <c r="AD52" s="6"/>
      <c r="AE52" s="12"/>
      <c r="AF52" s="12"/>
    </row>
    <row r="53" spans="1:41" x14ac:dyDescent="0.25">
      <c r="A53" s="11"/>
      <c r="B53" s="15" t="e" cm="1">
        <f t="array" ref="B53">SUM(LARGE(H53:U53,{1,2,3,4}))</f>
        <v>#NUM!</v>
      </c>
      <c r="C53" s="21" t="e" cm="1">
        <f t="array" ref="C53">SUM(LARGE(H53:U53,{1,2,3}))</f>
        <v>#NUM!</v>
      </c>
      <c r="D53" s="35"/>
      <c r="E53" s="35"/>
      <c r="F53" s="35"/>
      <c r="G53" s="35"/>
      <c r="T53" s="16"/>
      <c r="U53" s="18"/>
      <c r="V53" s="18"/>
      <c r="W53" s="18"/>
      <c r="X53" s="18"/>
      <c r="Y53" s="14"/>
      <c r="Z53" s="6"/>
      <c r="AA53" s="6"/>
      <c r="AB53" s="6"/>
      <c r="AC53" s="6"/>
      <c r="AD53" s="6"/>
    </row>
    <row r="54" spans="1:41" s="35" customFormat="1" x14ac:dyDescent="0.25">
      <c r="A54" s="32"/>
      <c r="B54" s="28" t="e" cm="1">
        <f t="array" ref="B54">SUM(LARGE(H54:U54,{1,2,3,4}))</f>
        <v>#NUM!</v>
      </c>
      <c r="C54" s="28" t="e" cm="1">
        <f t="array" ref="C54">SUM(LARGE(H54:U54,{1,2,3}))</f>
        <v>#NUM!</v>
      </c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28"/>
      <c r="U54" s="30"/>
      <c r="V54" s="30"/>
      <c r="W54" s="37"/>
      <c r="X54" s="37"/>
      <c r="Y54" s="41"/>
      <c r="Z54" s="42"/>
      <c r="AA54" s="42"/>
      <c r="AB54" s="42"/>
      <c r="AC54" s="42"/>
      <c r="AD54" s="42"/>
      <c r="AE54" s="29"/>
      <c r="AF54" s="29"/>
      <c r="AG54" s="31"/>
      <c r="AH54" s="31"/>
      <c r="AI54" s="40"/>
      <c r="AJ54" s="33"/>
      <c r="AK54" s="31"/>
      <c r="AL54" s="31"/>
      <c r="AM54" s="33"/>
      <c r="AN54" s="31"/>
      <c r="AO54" s="31"/>
    </row>
    <row r="55" spans="1:41" x14ac:dyDescent="0.25">
      <c r="A55" s="11"/>
      <c r="B55" s="28" t="e" cm="1">
        <f t="array" ref="B55">SUM(LARGE(H55:U55,{1,2,3,4}))</f>
        <v>#NUM!</v>
      </c>
      <c r="C55" s="28" t="e" cm="1">
        <f t="array" ref="C55">SUM(LARGE(H55:U55,{1,2,3}))</f>
        <v>#NUM!</v>
      </c>
      <c r="D55" s="35"/>
      <c r="E55" s="35"/>
      <c r="F55" s="35"/>
      <c r="G55" s="35"/>
      <c r="T55" s="16"/>
      <c r="U55" s="14"/>
      <c r="V55" s="18"/>
      <c r="W55" s="18"/>
      <c r="X55" s="18"/>
      <c r="Y55" s="14"/>
      <c r="Z55" s="6"/>
      <c r="AA55" s="6"/>
      <c r="AB55" s="6"/>
      <c r="AC55" s="6"/>
      <c r="AD55" s="6"/>
    </row>
    <row r="56" spans="1:41" x14ac:dyDescent="0.25">
      <c r="B56" s="28" t="e" cm="1">
        <f t="array" ref="B56">SUM(LARGE(H56:U56,{1,2,3,4}))</f>
        <v>#NUM!</v>
      </c>
      <c r="C56" s="28" t="e" cm="1">
        <f t="array" ref="C56">SUM(LARGE(H56:U56,{1,2,3}))</f>
        <v>#NUM!</v>
      </c>
      <c r="D56" s="71"/>
      <c r="E56" s="35"/>
      <c r="F56" s="35"/>
      <c r="G56" s="35"/>
    </row>
    <row r="57" spans="1:41" x14ac:dyDescent="0.25">
      <c r="A57" s="11"/>
      <c r="B57" s="28" t="e" cm="1">
        <f t="array" ref="B57">SUM(LARGE(H57:U57,{1,2,3,4}))</f>
        <v>#NUM!</v>
      </c>
      <c r="C57" s="28" t="e" cm="1">
        <f t="array" ref="C57">SUM(LARGE(H57:U57,{1,2,3}))</f>
        <v>#NUM!</v>
      </c>
      <c r="D57" s="76"/>
      <c r="E57" s="76"/>
      <c r="F57" s="76"/>
      <c r="G57" s="35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U57" s="15"/>
      <c r="V57" s="15"/>
      <c r="W57" s="18"/>
      <c r="X57" s="18"/>
      <c r="Y57" s="19"/>
    </row>
    <row r="58" spans="1:41" x14ac:dyDescent="0.25">
      <c r="B58" s="28" t="e" cm="1">
        <f t="array" ref="B58">SUM(LARGE(H58:U58,{1,2,3,4}))</f>
        <v>#NUM!</v>
      </c>
      <c r="C58" s="28" t="e" cm="1">
        <f t="array" ref="C58">SUM(LARGE(H58:U58,{1,2,3}))</f>
        <v>#NUM!</v>
      </c>
      <c r="D58" s="35"/>
      <c r="E58" s="35"/>
      <c r="F58" s="35"/>
      <c r="G58" s="76"/>
      <c r="T58" s="68"/>
      <c r="U58" s="17"/>
      <c r="V58" s="17"/>
      <c r="W58" s="18"/>
      <c r="X58" s="18"/>
      <c r="Y58" s="14"/>
      <c r="Z58" s="6"/>
      <c r="AA58" s="6"/>
      <c r="AB58" s="6"/>
      <c r="AC58" s="6"/>
      <c r="AD58" s="6"/>
      <c r="AE58" s="12"/>
      <c r="AF58" s="12"/>
    </row>
    <row r="59" spans="1:41" x14ac:dyDescent="0.25">
      <c r="B59" s="28" t="e" cm="1">
        <f t="array" ref="B59">SUM(LARGE(H59:U59,{1,2,3,4}))</f>
        <v>#NUM!</v>
      </c>
      <c r="C59" s="28" t="e" cm="1">
        <f t="array" ref="C59">SUM(LARGE(H59:U59,{1,2,3}))</f>
        <v>#NUM!</v>
      </c>
      <c r="D59" s="35"/>
      <c r="E59" s="35"/>
      <c r="F59" s="35"/>
      <c r="G59" s="35"/>
    </row>
    <row r="60" spans="1:41" x14ac:dyDescent="0.25">
      <c r="A60" s="34"/>
      <c r="B60" s="28" t="e" cm="1">
        <f t="array" ref="B60">SUM(LARGE(H60:U60,{1,2,3,4}))</f>
        <v>#NUM!</v>
      </c>
      <c r="C60" s="28" t="e" cm="1">
        <f t="array" ref="C60">SUM(LARGE(H60:U60,{1,2,3}))</f>
        <v>#NUM!</v>
      </c>
      <c r="D60" s="35"/>
      <c r="E60" s="35"/>
      <c r="F60" s="35"/>
      <c r="G60" s="35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68"/>
      <c r="U60" s="17"/>
      <c r="V60" s="17"/>
      <c r="W60" s="18"/>
      <c r="X60" s="18"/>
      <c r="Y60" s="14"/>
      <c r="Z60" s="6"/>
      <c r="AA60" s="6"/>
      <c r="AB60" s="6"/>
      <c r="AC60" s="6"/>
      <c r="AD60" s="6"/>
      <c r="AE60" s="3"/>
      <c r="AF60" s="3"/>
    </row>
    <row r="61" spans="1:41" x14ac:dyDescent="0.25">
      <c r="A61" s="34"/>
      <c r="B61" s="28" t="e" cm="1">
        <f t="array" ref="B61">SUM(LARGE(H61:U61,{1,2,3,4}))</f>
        <v>#NUM!</v>
      </c>
      <c r="C61" s="28" t="e" cm="1">
        <f t="array" ref="C61">SUM(LARGE(H61:U61,{1,2,3}))</f>
        <v>#NUM!</v>
      </c>
      <c r="D61" s="35"/>
      <c r="E61" s="35"/>
      <c r="F61" s="35"/>
      <c r="G61" s="35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68"/>
      <c r="U61" s="17"/>
      <c r="V61" s="17"/>
      <c r="W61" s="18"/>
      <c r="X61" s="18"/>
      <c r="Y61" s="14"/>
      <c r="Z61" s="6"/>
      <c r="AA61" s="6"/>
      <c r="AB61" s="6"/>
      <c r="AC61" s="6"/>
      <c r="AD61" s="6"/>
      <c r="AE61" s="12"/>
      <c r="AF61" s="12"/>
    </row>
    <row r="62" spans="1:41" x14ac:dyDescent="0.25">
      <c r="B62" s="28" t="e" cm="1">
        <f t="array" ref="B62">SUM(LARGE(H62:U62,{1,2,3,4}))</f>
        <v>#NUM!</v>
      </c>
      <c r="C62" s="28" t="e" cm="1">
        <f t="array" ref="C62">SUM(LARGE(H62:U62,{1,2,3}))</f>
        <v>#NUM!</v>
      </c>
      <c r="D62" s="35"/>
      <c r="E62" s="35"/>
      <c r="F62" s="35"/>
      <c r="G62" s="35"/>
    </row>
    <row r="63" spans="1:41" x14ac:dyDescent="0.25">
      <c r="B63" s="28" t="e" cm="1">
        <f t="array" ref="B63">SUM(LARGE(H63:U63,{1,2,3,4}))</f>
        <v>#NUM!</v>
      </c>
      <c r="C63" s="28" t="e" cm="1">
        <f t="array" ref="C63">SUM(LARGE(H63:U63,{1,2,3}))</f>
        <v>#NUM!</v>
      </c>
      <c r="D63" s="71"/>
      <c r="E63" s="35"/>
      <c r="F63" s="35"/>
      <c r="G63" s="35"/>
    </row>
    <row r="64" spans="1:41" x14ac:dyDescent="0.25">
      <c r="B64" s="15" t="e" cm="1">
        <f t="array" ref="B64">SUM(LARGE(H64:U64,{1,2,3,4}))</f>
        <v>#NUM!</v>
      </c>
      <c r="C64" s="21" t="e" cm="1">
        <f t="array" ref="C64">SUM(LARGE(H64:U64,{1,2,3}))</f>
        <v>#NUM!</v>
      </c>
      <c r="D64" s="33"/>
      <c r="E64" s="78"/>
      <c r="F64" s="78"/>
      <c r="G64" s="71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70"/>
      <c r="U64" s="4"/>
      <c r="V64" s="4"/>
      <c r="W64" s="4"/>
      <c r="X64" s="4"/>
      <c r="Y64" s="19"/>
      <c r="Z64" s="19"/>
      <c r="AA64" s="19"/>
      <c r="AB64" s="19"/>
      <c r="AC64" s="19"/>
      <c r="AD64" s="19"/>
      <c r="AE64" s="4"/>
      <c r="AF64" s="4"/>
      <c r="AG64" s="4"/>
      <c r="AI64" s="19"/>
      <c r="AJ64" s="4"/>
      <c r="AK64" s="4"/>
      <c r="AL64" s="4"/>
    </row>
    <row r="65" spans="1:39" x14ac:dyDescent="0.25">
      <c r="A65" s="34"/>
      <c r="B65" s="15" t="e" cm="1">
        <f t="array" ref="B65">SUM(LARGE(H65:U65,{1,2,3,4}))</f>
        <v>#NUM!</v>
      </c>
      <c r="C65" s="21" t="e" cm="1">
        <f t="array" ref="C65">SUM(LARGE(H65:U65,{1,2,3}))</f>
        <v>#NUM!</v>
      </c>
      <c r="D65" s="35"/>
      <c r="E65" s="35"/>
      <c r="F65" s="35"/>
      <c r="G65" s="78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68"/>
      <c r="U65" s="17"/>
      <c r="V65" s="17"/>
      <c r="W65" s="18"/>
      <c r="X65" s="18"/>
      <c r="Y65" s="14"/>
      <c r="Z65" s="6"/>
      <c r="AA65" s="6"/>
      <c r="AB65" s="6"/>
      <c r="AC65" s="6"/>
      <c r="AD65" s="6"/>
      <c r="AE65" s="12"/>
      <c r="AF65" s="12"/>
    </row>
    <row r="66" spans="1:39" x14ac:dyDescent="0.25">
      <c r="A66" s="34"/>
      <c r="B66" s="15" t="e" cm="1">
        <f t="array" ref="B66">SUM(LARGE(H66:U66,{1,2,3,4}))</f>
        <v>#NUM!</v>
      </c>
      <c r="C66" s="21" t="e" cm="1">
        <f t="array" ref="C66">SUM(LARGE(H66:U66,{1,2,3}))</f>
        <v>#NUM!</v>
      </c>
      <c r="D66" s="35"/>
      <c r="E66" s="35"/>
      <c r="F66" s="35"/>
      <c r="G66" s="35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8"/>
      <c r="U66" s="38"/>
      <c r="V66" s="17"/>
      <c r="W66" s="18"/>
      <c r="X66" s="18"/>
      <c r="Y66" s="14"/>
      <c r="Z66" s="6"/>
      <c r="AA66" s="6"/>
      <c r="AB66" s="6"/>
      <c r="AC66" s="6"/>
      <c r="AD66" s="13"/>
      <c r="AE66" s="12"/>
      <c r="AF66" s="12"/>
    </row>
    <row r="67" spans="1:39" s="35" customFormat="1" x14ac:dyDescent="0.25">
      <c r="A67" s="33"/>
      <c r="B67" s="28" t="e" cm="1">
        <f t="array" ref="B67">SUM(LARGE(H67:U67,{1,2,3,4}))</f>
        <v>#NUM!</v>
      </c>
      <c r="C67" s="28" t="e" cm="1">
        <f t="array" ref="C67">SUM(LARGE(H67:U67,{1,2,3}))</f>
        <v>#NUM!</v>
      </c>
      <c r="D67" s="71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31"/>
      <c r="V67" s="31"/>
      <c r="W67" s="31"/>
      <c r="X67" s="31"/>
      <c r="Y67" s="40"/>
      <c r="Z67" s="40"/>
      <c r="AA67" s="40"/>
      <c r="AB67" s="40"/>
      <c r="AC67" s="40"/>
      <c r="AD67" s="40"/>
      <c r="AE67" s="31"/>
      <c r="AF67" s="31"/>
      <c r="AG67" s="31"/>
      <c r="AH67" s="33"/>
      <c r="AI67" s="40"/>
      <c r="AJ67" s="31"/>
      <c r="AK67" s="31"/>
      <c r="AL67" s="31"/>
      <c r="AM67" s="33"/>
    </row>
    <row r="68" spans="1:39" x14ac:dyDescent="0.25">
      <c r="G68" s="35"/>
    </row>
  </sheetData>
  <sortState xmlns:xlrd2="http://schemas.microsoft.com/office/spreadsheetml/2017/richdata2" ref="A3:U68">
    <sortCondition ref="E3:E68"/>
  </sortState>
  <pageMargins left="0.25" right="0.25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523F-9D5E-416B-917E-664CEC6CE76A}">
  <dimension ref="A1:AO64"/>
  <sheetViews>
    <sheetView showGridLines="0" zoomScaleNormal="100" workbookViewId="0">
      <selection activeCell="K2" sqref="K2"/>
    </sheetView>
  </sheetViews>
  <sheetFormatPr defaultColWidth="9.140625" defaultRowHeight="15" x14ac:dyDescent="0.25"/>
  <cols>
    <col min="1" max="1" width="10" style="4" customWidth="1"/>
    <col min="2" max="3" width="8.85546875" style="17" customWidth="1"/>
    <col min="4" max="4" width="11" style="4" customWidth="1"/>
    <col min="5" max="5" width="28.5703125" style="7" customWidth="1"/>
    <col min="6" max="6" width="27.85546875" style="8" customWidth="1"/>
    <col min="7" max="7" width="30.7109375" style="1" customWidth="1"/>
    <col min="8" max="19" width="11.28515625" style="15" customWidth="1"/>
    <col min="20" max="20" width="9.140625" style="15" customWidth="1"/>
    <col min="21" max="21" width="7.28515625" style="2" customWidth="1"/>
    <col min="22" max="22" width="9" style="2" customWidth="1"/>
    <col min="23" max="23" width="8.85546875" style="2" customWidth="1"/>
    <col min="24" max="24" width="6" style="2" customWidth="1"/>
    <col min="25" max="25" width="8" style="3" customWidth="1"/>
    <col min="26" max="26" width="7.28515625" style="3" customWidth="1"/>
    <col min="27" max="27" width="5.85546875" style="3" customWidth="1"/>
    <col min="28" max="28" width="7.140625" style="3" customWidth="1"/>
    <col min="29" max="29" width="7.7109375" style="3" customWidth="1"/>
    <col min="30" max="30" width="7.140625" style="3" customWidth="1"/>
    <col min="31" max="31" width="8" style="2" customWidth="1"/>
    <col min="32" max="32" width="8.85546875" style="2" customWidth="1"/>
    <col min="33" max="33" width="6" style="2" customWidth="1"/>
    <col min="34" max="34" width="6.42578125" style="4" customWidth="1"/>
    <col min="35" max="35" width="7.140625" style="3" customWidth="1"/>
    <col min="36" max="36" width="7.140625" style="2" customWidth="1"/>
    <col min="37" max="37" width="6.28515625" style="2" customWidth="1"/>
    <col min="38" max="38" width="10.5703125" style="2" customWidth="1"/>
    <col min="39" max="39" width="7.140625" style="4" customWidth="1"/>
    <col min="40" max="40" width="7.140625" style="5" customWidth="1"/>
    <col min="41" max="41" width="18.5703125" style="5" customWidth="1"/>
    <col min="42" max="16384" width="9.140625" style="5"/>
  </cols>
  <sheetData>
    <row r="1" spans="1:41" ht="24" x14ac:dyDescent="0.25">
      <c r="A1" s="46" t="s">
        <v>4</v>
      </c>
      <c r="B1" s="25" t="s">
        <v>3</v>
      </c>
      <c r="C1" s="26" t="s">
        <v>6</v>
      </c>
      <c r="D1" s="45" t="s">
        <v>0</v>
      </c>
      <c r="E1" s="47" t="s">
        <v>5</v>
      </c>
      <c r="F1" s="47" t="s">
        <v>2</v>
      </c>
      <c r="G1" s="47" t="s">
        <v>1</v>
      </c>
      <c r="H1" s="49" t="s">
        <v>9</v>
      </c>
      <c r="I1" s="49" t="s">
        <v>10</v>
      </c>
      <c r="J1" s="49" t="s">
        <v>7</v>
      </c>
      <c r="K1" s="49" t="s">
        <v>11</v>
      </c>
      <c r="L1" s="49" t="s">
        <v>12</v>
      </c>
      <c r="M1" s="49" t="s">
        <v>13</v>
      </c>
      <c r="N1" s="49" t="s">
        <v>14</v>
      </c>
      <c r="O1" s="49" t="s">
        <v>15</v>
      </c>
      <c r="P1" s="49" t="s">
        <v>16</v>
      </c>
      <c r="Q1" s="49" t="s">
        <v>478</v>
      </c>
      <c r="R1" s="49" t="s">
        <v>8</v>
      </c>
      <c r="S1" s="49" t="s">
        <v>244</v>
      </c>
      <c r="T1" s="49" t="s">
        <v>477</v>
      </c>
      <c r="U1" s="48" t="s">
        <v>17</v>
      </c>
      <c r="V1" s="48"/>
      <c r="W1" s="48"/>
      <c r="X1" s="48"/>
      <c r="Y1" s="48"/>
      <c r="Z1" s="48"/>
      <c r="AA1" s="48"/>
      <c r="AB1" s="48"/>
      <c r="AC1" s="48"/>
      <c r="AD1" s="48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41" ht="72" x14ac:dyDescent="0.25">
      <c r="A2" s="46"/>
      <c r="B2" s="25"/>
      <c r="C2" s="103"/>
      <c r="D2" s="45"/>
      <c r="E2" s="101"/>
      <c r="F2" s="101"/>
      <c r="G2" s="101"/>
      <c r="H2" s="102"/>
      <c r="I2" s="104"/>
      <c r="J2" s="49"/>
      <c r="K2" s="49" t="s">
        <v>597</v>
      </c>
      <c r="L2" s="49"/>
      <c r="M2" s="49"/>
      <c r="N2" s="49"/>
      <c r="O2" s="49"/>
      <c r="P2" s="49"/>
      <c r="Q2" s="49"/>
      <c r="R2" s="49"/>
      <c r="S2" s="49"/>
      <c r="T2" s="49"/>
      <c r="U2" s="48"/>
      <c r="V2" s="48"/>
      <c r="W2" s="48"/>
      <c r="X2" s="48"/>
      <c r="Y2" s="48"/>
      <c r="Z2" s="48"/>
      <c r="AA2" s="48"/>
      <c r="AB2" s="48"/>
      <c r="AC2" s="48"/>
      <c r="AD2" s="48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x14ac:dyDescent="0.25">
      <c r="A3" s="11"/>
      <c r="B3" s="28" t="e" cm="1">
        <f t="array" ref="B3">SUM(LARGE(H3:U3,{1,2,3,4}))</f>
        <v>#NUM!</v>
      </c>
      <c r="C3" s="28" t="e" cm="1">
        <f t="array" ref="C3">SUM(LARGE(H3:U3,{1,2,3}))</f>
        <v>#NUM!</v>
      </c>
      <c r="D3" s="35" t="s">
        <v>262</v>
      </c>
      <c r="E3" s="35" t="s">
        <v>263</v>
      </c>
      <c r="F3" s="35" t="s">
        <v>282</v>
      </c>
      <c r="G3" s="35" t="s">
        <v>292</v>
      </c>
      <c r="H3" s="28"/>
      <c r="J3" s="79">
        <v>62.332999999999998</v>
      </c>
      <c r="T3" s="70"/>
      <c r="U3" s="18"/>
      <c r="V3" s="15"/>
      <c r="W3" s="18"/>
      <c r="X3" s="18"/>
      <c r="Y3" s="19"/>
      <c r="AE3" s="12"/>
      <c r="AF3" s="12"/>
    </row>
    <row r="4" spans="1:41" x14ac:dyDescent="0.25">
      <c r="B4" s="28" t="e" cm="1">
        <f t="array" ref="B4">SUM(LARGE(H4:U4,{1,2,3,4}))</f>
        <v>#NUM!</v>
      </c>
      <c r="C4" s="28" t="e" cm="1">
        <f t="array" ref="C4">SUM(LARGE(H4:U4,{1,2,3}))</f>
        <v>#NUM!</v>
      </c>
      <c r="D4" s="35" t="s">
        <v>191</v>
      </c>
      <c r="E4" s="35" t="s">
        <v>592</v>
      </c>
      <c r="F4" s="35" t="s">
        <v>51</v>
      </c>
      <c r="G4" s="35" t="s">
        <v>515</v>
      </c>
      <c r="H4" s="28">
        <f>181.5/300*100</f>
        <v>60.5</v>
      </c>
      <c r="J4" s="79"/>
      <c r="L4" s="79">
        <v>60.67</v>
      </c>
      <c r="T4" s="70"/>
      <c r="V4" s="4"/>
      <c r="W4" s="4"/>
      <c r="X4" s="4"/>
      <c r="Y4" s="19"/>
      <c r="AD4" s="13"/>
      <c r="AE4" s="12"/>
      <c r="AF4" s="12"/>
    </row>
    <row r="5" spans="1:41" x14ac:dyDescent="0.25">
      <c r="A5" s="34"/>
      <c r="B5" s="28" t="e" cm="1">
        <f t="array" ref="B5">SUM(LARGE(H5:U5,{1,2,3,4}))</f>
        <v>#NUM!</v>
      </c>
      <c r="C5" s="28" t="e" cm="1">
        <f t="array" ref="C5">SUM(LARGE(H5:U5,{1,2,3}))</f>
        <v>#NUM!</v>
      </c>
      <c r="D5" s="35" t="s">
        <v>248</v>
      </c>
      <c r="E5" s="35" t="s">
        <v>18</v>
      </c>
      <c r="F5" s="35" t="s">
        <v>276</v>
      </c>
      <c r="G5" s="35" t="s">
        <v>30</v>
      </c>
      <c r="H5" s="28"/>
      <c r="J5" s="79">
        <v>66.332999999999998</v>
      </c>
      <c r="L5" s="79"/>
      <c r="M5" s="23"/>
      <c r="N5" s="23"/>
      <c r="O5" s="23"/>
      <c r="P5" s="23"/>
      <c r="Q5" s="23"/>
      <c r="R5" s="23"/>
      <c r="S5" s="23"/>
      <c r="T5" s="68"/>
      <c r="U5" s="67"/>
      <c r="V5" s="17"/>
      <c r="W5" s="14"/>
      <c r="X5" s="14"/>
      <c r="Y5" s="5"/>
      <c r="Z5" s="6"/>
      <c r="AA5" s="6"/>
      <c r="AB5" s="6"/>
      <c r="AC5" s="6"/>
      <c r="AD5" s="6"/>
      <c r="AE5" s="12"/>
      <c r="AF5" s="12"/>
    </row>
    <row r="6" spans="1:41" x14ac:dyDescent="0.25">
      <c r="B6" s="28" t="e" cm="1">
        <f t="array" ref="B6">SUM(LARGE(H6:U6,{1,2,3,4}))</f>
        <v>#NUM!</v>
      </c>
      <c r="C6" s="28" t="e" cm="1">
        <f t="array" ref="C6">SUM(LARGE(H6:U6,{1,2,3}))</f>
        <v>#NUM!</v>
      </c>
      <c r="D6" s="35" t="s">
        <v>272</v>
      </c>
      <c r="E6" s="35" t="s">
        <v>273</v>
      </c>
      <c r="F6" s="35" t="s">
        <v>287</v>
      </c>
      <c r="G6" s="35" t="s">
        <v>295</v>
      </c>
      <c r="H6" s="28"/>
      <c r="J6" s="79">
        <v>65.667000000000002</v>
      </c>
      <c r="L6" s="79"/>
      <c r="V6" s="17"/>
      <c r="W6" s="18"/>
      <c r="X6" s="18"/>
      <c r="Y6" s="14"/>
      <c r="Z6" s="6"/>
      <c r="AA6" s="6"/>
      <c r="AB6" s="6"/>
      <c r="AC6" s="6"/>
      <c r="AD6" s="13"/>
      <c r="AE6" s="3"/>
      <c r="AF6" s="3"/>
    </row>
    <row r="7" spans="1:41" s="35" customFormat="1" x14ac:dyDescent="0.25">
      <c r="A7" s="34"/>
      <c r="B7" s="28" t="e" cm="1">
        <f t="array" ref="B7">SUM(LARGE(I7:U7,{1,2,3,4}))</f>
        <v>#NUM!</v>
      </c>
      <c r="C7" s="28" cm="1">
        <f t="array" ref="C7">SUM(LARGE(I7:U7,{1,2,3}))</f>
        <v>190.82999999999998</v>
      </c>
      <c r="D7" s="35" t="s">
        <v>181</v>
      </c>
      <c r="E7" s="35" t="s">
        <v>174</v>
      </c>
      <c r="F7" s="35" t="s">
        <v>192</v>
      </c>
      <c r="G7" s="35" t="s">
        <v>199</v>
      </c>
      <c r="H7" s="28"/>
      <c r="I7" s="15">
        <v>65.832999999999998</v>
      </c>
      <c r="J7" s="79">
        <v>70.667000000000002</v>
      </c>
      <c r="K7" s="15"/>
      <c r="L7" s="79">
        <v>54.33</v>
      </c>
      <c r="M7" s="28"/>
      <c r="N7" s="28"/>
      <c r="O7" s="28"/>
      <c r="P7" s="28"/>
      <c r="Q7" s="28"/>
      <c r="R7" s="28"/>
      <c r="S7" s="28"/>
      <c r="T7" s="28"/>
      <c r="U7" s="30"/>
      <c r="V7" s="30"/>
      <c r="W7" s="37"/>
      <c r="X7" s="37"/>
      <c r="Y7" s="41"/>
      <c r="Z7" s="42"/>
      <c r="AA7" s="42"/>
      <c r="AB7" s="42"/>
      <c r="AC7" s="42"/>
      <c r="AD7" s="42"/>
      <c r="AE7" s="40"/>
      <c r="AF7" s="40"/>
      <c r="AG7" s="31"/>
      <c r="AH7" s="33"/>
      <c r="AI7" s="40"/>
      <c r="AJ7" s="31"/>
      <c r="AK7" s="31"/>
      <c r="AL7" s="31"/>
      <c r="AM7" s="33"/>
    </row>
    <row r="8" spans="1:41" s="35" customFormat="1" x14ac:dyDescent="0.25">
      <c r="A8" s="34"/>
      <c r="B8" s="28" t="e" cm="1">
        <f t="array" ref="B8">SUM(LARGE(H8:U8,{1,2,3,4}))</f>
        <v>#NUM!</v>
      </c>
      <c r="C8" s="28" t="e" cm="1">
        <f t="array" ref="C8">SUM(LARGE(H8:U8,{1,2,3}))</f>
        <v>#NUM!</v>
      </c>
      <c r="D8" s="35" t="s">
        <v>260</v>
      </c>
      <c r="E8" s="35" t="s">
        <v>261</v>
      </c>
      <c r="F8" s="35" t="s">
        <v>281</v>
      </c>
      <c r="G8" s="35" t="s">
        <v>291</v>
      </c>
      <c r="H8" s="28"/>
      <c r="I8" s="15"/>
      <c r="J8" s="79">
        <v>62.332999999999998</v>
      </c>
      <c r="K8" s="15"/>
      <c r="L8" s="79"/>
      <c r="M8" s="72"/>
      <c r="N8" s="72"/>
      <c r="O8" s="72"/>
      <c r="P8" s="72"/>
      <c r="Q8" s="72"/>
      <c r="R8" s="72"/>
      <c r="S8" s="72"/>
      <c r="T8" s="88"/>
      <c r="U8" s="30"/>
      <c r="V8" s="30"/>
      <c r="W8" s="37"/>
      <c r="X8" s="37"/>
      <c r="Y8" s="41"/>
      <c r="Z8" s="42"/>
      <c r="AA8" s="42"/>
      <c r="AB8" s="42"/>
      <c r="AC8" s="42"/>
      <c r="AD8" s="42"/>
      <c r="AE8" s="31"/>
      <c r="AF8" s="31"/>
      <c r="AG8" s="31"/>
      <c r="AH8" s="33"/>
      <c r="AI8" s="40"/>
      <c r="AJ8" s="31"/>
      <c r="AK8" s="31"/>
      <c r="AL8" s="31"/>
      <c r="AM8" s="33"/>
    </row>
    <row r="9" spans="1:41" x14ac:dyDescent="0.25">
      <c r="A9" s="34"/>
      <c r="B9" s="28" t="e" cm="1">
        <f t="array" ref="B9">SUM(LARGE(H9:U9,{1,2,3,4}))</f>
        <v>#NUM!</v>
      </c>
      <c r="C9" s="28" t="e" cm="1">
        <f t="array" ref="C9">SUM(LARGE(H9:U9,{1,2,3}))</f>
        <v>#NUM!</v>
      </c>
      <c r="D9" s="35" t="s">
        <v>251</v>
      </c>
      <c r="E9" s="35" t="s">
        <v>252</v>
      </c>
      <c r="F9" s="35" t="s">
        <v>278</v>
      </c>
      <c r="G9" s="35" t="s">
        <v>288</v>
      </c>
      <c r="H9" s="28"/>
      <c r="J9" s="79">
        <v>59.5</v>
      </c>
      <c r="L9" s="79"/>
      <c r="M9" s="23"/>
      <c r="N9" s="23"/>
      <c r="O9" s="23"/>
      <c r="P9" s="23"/>
      <c r="Q9" s="23"/>
      <c r="R9" s="23"/>
      <c r="S9" s="23"/>
      <c r="T9" s="68"/>
      <c r="U9" s="69"/>
      <c r="V9" s="17"/>
      <c r="W9" s="18"/>
      <c r="X9" s="18"/>
      <c r="Y9" s="14"/>
      <c r="Z9" s="6"/>
      <c r="AA9" s="6"/>
      <c r="AB9" s="6"/>
      <c r="AC9" s="6"/>
      <c r="AD9" s="6"/>
    </row>
    <row r="10" spans="1:41" s="35" customFormat="1" x14ac:dyDescent="0.25">
      <c r="A10" s="34"/>
      <c r="B10" s="28" t="e" cm="1">
        <f t="array" ref="B10">SUM(LARGE(H10:U10,{1,2,3,4}))</f>
        <v>#NUM!</v>
      </c>
      <c r="C10" s="28" t="e" cm="1">
        <f t="array" ref="C10">SUM(LARGE(H10:U10,{1,2,3}))</f>
        <v>#NUM!</v>
      </c>
      <c r="D10" s="35" t="s">
        <v>249</v>
      </c>
      <c r="E10" s="35" t="s">
        <v>250</v>
      </c>
      <c r="F10" s="35" t="s">
        <v>277</v>
      </c>
      <c r="G10" s="35" t="s">
        <v>289</v>
      </c>
      <c r="H10" s="28"/>
      <c r="I10" s="15"/>
      <c r="J10" s="79">
        <v>58.667000000000002</v>
      </c>
      <c r="K10" s="15"/>
      <c r="L10" s="79"/>
      <c r="M10" s="28"/>
      <c r="N10" s="28"/>
      <c r="O10" s="28"/>
      <c r="P10" s="28"/>
      <c r="Q10" s="28"/>
      <c r="R10" s="28"/>
      <c r="S10" s="28"/>
      <c r="T10" s="75"/>
      <c r="U10" s="37"/>
      <c r="V10" s="31"/>
      <c r="W10" s="31"/>
      <c r="X10" s="31"/>
      <c r="Y10" s="40"/>
      <c r="Z10" s="40"/>
      <c r="AA10" s="40"/>
      <c r="AB10" s="40"/>
      <c r="AC10" s="40"/>
      <c r="AD10" s="40"/>
      <c r="AE10" s="31"/>
      <c r="AF10" s="31"/>
      <c r="AG10" s="31"/>
      <c r="AH10" s="33"/>
      <c r="AI10" s="40"/>
      <c r="AJ10" s="31"/>
      <c r="AK10" s="31"/>
      <c r="AL10" s="31"/>
      <c r="AM10" s="33"/>
    </row>
    <row r="11" spans="1:41" s="10" customFormat="1" x14ac:dyDescent="0.25">
      <c r="A11" s="34"/>
      <c r="B11" s="24" t="e" cm="1">
        <f t="array" ref="B11">SUM(LARGE(I11:U11,{1,2,3,4}))</f>
        <v>#NUM!</v>
      </c>
      <c r="C11" s="24" t="e" cm="1">
        <f t="array" ref="C11">SUM(LARGE(I11:U11,{1,2,3}))</f>
        <v>#NUM!</v>
      </c>
      <c r="D11" s="35" t="s">
        <v>185</v>
      </c>
      <c r="E11" s="35" t="s">
        <v>176</v>
      </c>
      <c r="F11" s="35" t="s">
        <v>194</v>
      </c>
      <c r="G11" s="35" t="s">
        <v>201</v>
      </c>
      <c r="H11" s="28"/>
      <c r="I11" s="15">
        <v>61.332999999999998</v>
      </c>
      <c r="J11" s="79"/>
      <c r="K11" s="15"/>
      <c r="L11" s="79"/>
      <c r="M11" s="24"/>
      <c r="N11" s="24"/>
      <c r="O11" s="24"/>
      <c r="P11" s="24"/>
      <c r="Q11" s="24"/>
      <c r="R11" s="24"/>
      <c r="S11" s="24"/>
      <c r="T11" s="83"/>
      <c r="U11" s="33"/>
      <c r="V11" s="58"/>
      <c r="W11" s="59"/>
      <c r="X11" s="59"/>
      <c r="Y11" s="64"/>
      <c r="Z11" s="56"/>
      <c r="AA11" s="56"/>
      <c r="AB11" s="56"/>
      <c r="AC11" s="65"/>
      <c r="AD11" s="56"/>
      <c r="AE11" s="66"/>
      <c r="AF11" s="66"/>
      <c r="AG11" s="57"/>
      <c r="AH11" s="59"/>
      <c r="AI11" s="56"/>
      <c r="AJ11" s="57"/>
      <c r="AK11" s="57"/>
      <c r="AL11" s="57"/>
      <c r="AM11" s="59"/>
    </row>
    <row r="12" spans="1:41" x14ac:dyDescent="0.25">
      <c r="B12" s="15" t="e" cm="1">
        <f t="array" ref="B12">SUM(LARGE(H12:U12,{1,2,3,4}))</f>
        <v>#NUM!</v>
      </c>
      <c r="C12" s="15" t="e" cm="1">
        <f t="array" ref="C12">SUM(LARGE(H12:U12,{1,2,3}))</f>
        <v>#NUM!</v>
      </c>
      <c r="D12" s="35" t="s">
        <v>258</v>
      </c>
      <c r="E12" s="35" t="s">
        <v>259</v>
      </c>
      <c r="F12" s="35" t="s">
        <v>280</v>
      </c>
      <c r="G12" s="35" t="s">
        <v>95</v>
      </c>
      <c r="H12" s="28"/>
      <c r="J12" s="79">
        <v>61.832999999999998</v>
      </c>
      <c r="L12" s="79"/>
      <c r="T12" s="16"/>
      <c r="U12" s="37"/>
      <c r="V12" s="17"/>
      <c r="W12" s="18"/>
      <c r="X12" s="18"/>
      <c r="Y12" s="14"/>
      <c r="Z12" s="6"/>
      <c r="AA12" s="6"/>
      <c r="AB12" s="6"/>
      <c r="AC12" s="6"/>
      <c r="AD12" s="6"/>
      <c r="AE12" s="12"/>
      <c r="AF12" s="12"/>
    </row>
    <row r="13" spans="1:41" x14ac:dyDescent="0.25">
      <c r="A13" s="34"/>
      <c r="B13" s="15" t="e" cm="1">
        <f t="array" ref="B13">SUM(LARGE(I13:U13,{1,2,3,4}))</f>
        <v>#NUM!</v>
      </c>
      <c r="C13" s="15" t="e" cm="1">
        <f t="array" ref="C13">SUM(LARGE(I13:U13,{1,2,3}))</f>
        <v>#NUM!</v>
      </c>
      <c r="D13" s="35" t="s">
        <v>183</v>
      </c>
      <c r="E13" s="35" t="s">
        <v>45</v>
      </c>
      <c r="F13" s="35" t="s">
        <v>46</v>
      </c>
      <c r="G13" s="35" t="s">
        <v>200</v>
      </c>
      <c r="H13" s="28">
        <f>184.5/300*100</f>
        <v>61.5</v>
      </c>
      <c r="I13" s="15">
        <v>63</v>
      </c>
      <c r="J13" s="79"/>
      <c r="L13" s="79">
        <v>67</v>
      </c>
      <c r="T13" s="70"/>
      <c r="U13" s="41"/>
      <c r="V13" s="17"/>
      <c r="W13" s="18"/>
      <c r="X13" s="18"/>
      <c r="Y13" s="14"/>
      <c r="Z13" s="6"/>
      <c r="AA13" s="6"/>
      <c r="AB13" s="6"/>
      <c r="AC13" s="6"/>
      <c r="AD13" s="13"/>
      <c r="AE13" s="3"/>
      <c r="AF13" s="3"/>
    </row>
    <row r="14" spans="1:41" x14ac:dyDescent="0.25">
      <c r="A14" s="34"/>
      <c r="B14" s="15" t="e" cm="1">
        <f t="array" ref="B14">SUM(LARGE(H14:U14,{1,2,3,4}))</f>
        <v>#NUM!</v>
      </c>
      <c r="C14" s="15" t="e" cm="1">
        <f t="array" ref="C14">SUM(LARGE(H14:U14,{1,2,3}))</f>
        <v>#NUM!</v>
      </c>
      <c r="D14" s="35">
        <v>524</v>
      </c>
      <c r="E14" s="35" t="s">
        <v>37</v>
      </c>
      <c r="F14" s="35" t="s">
        <v>38</v>
      </c>
      <c r="G14" s="35" t="s">
        <v>59</v>
      </c>
      <c r="H14" s="28">
        <f>203.5/300*100</f>
        <v>67.833333333333329</v>
      </c>
      <c r="J14" s="79"/>
      <c r="L14" s="79"/>
      <c r="M14" s="23"/>
      <c r="N14" s="23"/>
      <c r="O14" s="23"/>
      <c r="P14" s="23"/>
      <c r="Q14" s="23"/>
      <c r="R14" s="23"/>
      <c r="S14" s="23"/>
      <c r="T14" s="68"/>
      <c r="U14" s="28"/>
      <c r="V14" s="4"/>
      <c r="W14" s="4"/>
      <c r="X14" s="4"/>
      <c r="Y14" s="19"/>
      <c r="AB14" s="6"/>
      <c r="AE14" s="12"/>
      <c r="AF14" s="12"/>
    </row>
    <row r="15" spans="1:41" x14ac:dyDescent="0.25">
      <c r="A15" s="34"/>
      <c r="B15" s="15" t="e" cm="1">
        <f t="array" ref="B15">SUM(LARGE(H15:U15,{1,2,3,4}))</f>
        <v>#NUM!</v>
      </c>
      <c r="C15" s="15" t="e" cm="1">
        <f t="array" ref="C15">SUM(LARGE(H15:U15,{1,2,3}))</f>
        <v>#NUM!</v>
      </c>
      <c r="D15" s="35">
        <v>536</v>
      </c>
      <c r="E15" s="35" t="s">
        <v>56</v>
      </c>
      <c r="F15" s="35" t="s">
        <v>57</v>
      </c>
      <c r="G15" s="35" t="s">
        <v>64</v>
      </c>
      <c r="H15" s="28">
        <f>178.5/300*100</f>
        <v>59.5</v>
      </c>
      <c r="J15" s="79"/>
      <c r="L15" s="79"/>
      <c r="U15" s="69"/>
      <c r="V15" s="17"/>
      <c r="W15" s="18"/>
      <c r="X15" s="18"/>
      <c r="Y15" s="14"/>
      <c r="Z15" s="6"/>
      <c r="AA15" s="6"/>
      <c r="AB15" s="6"/>
      <c r="AC15" s="6"/>
      <c r="AD15" s="13"/>
      <c r="AE15" s="3"/>
      <c r="AF15" s="3"/>
    </row>
    <row r="16" spans="1:41" x14ac:dyDescent="0.25">
      <c r="B16" s="15" t="e" cm="1">
        <f t="array" ref="B16">SUM(LARGE(H16:U16,{1,2,3,4}))</f>
        <v>#NUM!</v>
      </c>
      <c r="C16" s="15" t="e" cm="1">
        <f t="array" ref="C16">SUM(LARGE(H16:U16,{1,2,3}))</f>
        <v>#NUM!</v>
      </c>
      <c r="D16" s="35" t="s">
        <v>264</v>
      </c>
      <c r="E16" s="35" t="s">
        <v>265</v>
      </c>
      <c r="F16" s="35" t="s">
        <v>283</v>
      </c>
      <c r="G16" s="35" t="s">
        <v>92</v>
      </c>
      <c r="H16" s="28"/>
      <c r="J16" s="79">
        <v>61.332999999999998</v>
      </c>
      <c r="L16" s="79"/>
      <c r="U16" s="30"/>
    </row>
    <row r="17" spans="1:40" x14ac:dyDescent="0.25">
      <c r="A17" s="34"/>
      <c r="B17" s="15" t="e" cm="1">
        <f t="array" ref="B17">SUM(LARGE(H17:U17,{1,2,3,4}))</f>
        <v>#NUM!</v>
      </c>
      <c r="C17" s="15" t="e" cm="1">
        <f t="array" ref="C17">SUM(LARGE(H17:U17,{1,2,3}))</f>
        <v>#NUM!</v>
      </c>
      <c r="D17" s="35" t="s">
        <v>247</v>
      </c>
      <c r="E17" s="35" t="s">
        <v>127</v>
      </c>
      <c r="F17" s="35" t="s">
        <v>275</v>
      </c>
      <c r="G17" s="35" t="s">
        <v>288</v>
      </c>
      <c r="H17" s="28"/>
      <c r="J17" s="79">
        <v>66.5</v>
      </c>
      <c r="L17" s="79"/>
      <c r="M17" s="23"/>
      <c r="N17" s="23"/>
      <c r="O17" s="23"/>
      <c r="P17" s="23"/>
      <c r="Q17" s="23"/>
      <c r="R17" s="23"/>
      <c r="S17" s="23"/>
      <c r="U17" s="69"/>
      <c r="V17" s="17"/>
      <c r="W17" s="18"/>
      <c r="X17" s="18"/>
      <c r="Y17" s="14"/>
      <c r="Z17" s="6"/>
      <c r="AA17" s="6"/>
      <c r="AB17" s="6"/>
      <c r="AC17" s="6"/>
      <c r="AD17" s="13"/>
      <c r="AE17" s="12"/>
      <c r="AF17" s="12"/>
    </row>
    <row r="18" spans="1:40" x14ac:dyDescent="0.25">
      <c r="A18" s="11"/>
      <c r="B18" s="15" t="e" cm="1">
        <f t="array" ref="B18">SUM(LARGE(I18:U18,{1,2,3,4}))</f>
        <v>#NUM!</v>
      </c>
      <c r="C18" s="15" t="e" cm="1">
        <f t="array" ref="C18">SUM(LARGE(I18:U18,{1,2,3}))</f>
        <v>#NUM!</v>
      </c>
      <c r="D18" s="35" t="s">
        <v>188</v>
      </c>
      <c r="E18" s="35" t="s">
        <v>179</v>
      </c>
      <c r="F18" s="35" t="s">
        <v>197</v>
      </c>
      <c r="G18" s="35" t="s">
        <v>202</v>
      </c>
      <c r="H18" s="28"/>
      <c r="I18" s="15">
        <v>60.167000000000002</v>
      </c>
      <c r="J18" s="79"/>
      <c r="L18" s="79"/>
      <c r="T18" s="70"/>
      <c r="U18" s="30"/>
      <c r="V18" s="15"/>
      <c r="W18" s="18"/>
      <c r="X18" s="18"/>
      <c r="Y18" s="19"/>
      <c r="AC18" s="6"/>
      <c r="AE18" s="12"/>
      <c r="AF18" s="12"/>
    </row>
    <row r="19" spans="1:40" x14ac:dyDescent="0.25">
      <c r="A19" s="34"/>
      <c r="B19" s="15" t="e" cm="1">
        <f t="array" ref="B19">SUM(LARGE(H19:U19,{1,2,3,4}))</f>
        <v>#NUM!</v>
      </c>
      <c r="C19" s="15" t="e" cm="1">
        <f t="array" ref="C19">SUM(LARGE(H19:U19,{1,2,3}))</f>
        <v>#NUM!</v>
      </c>
      <c r="D19" s="35" t="s">
        <v>266</v>
      </c>
      <c r="E19" s="35" t="s">
        <v>267</v>
      </c>
      <c r="F19" s="35" t="s">
        <v>284</v>
      </c>
      <c r="G19" s="35" t="s">
        <v>293</v>
      </c>
      <c r="H19" s="28"/>
      <c r="J19" s="79">
        <v>62.667000000000002</v>
      </c>
      <c r="L19" s="79"/>
      <c r="M19" s="23"/>
      <c r="N19" s="23"/>
      <c r="O19" s="23"/>
      <c r="P19" s="23"/>
      <c r="Q19" s="23"/>
      <c r="R19" s="23"/>
      <c r="S19" s="23"/>
      <c r="U19" s="30"/>
      <c r="V19" s="17"/>
      <c r="W19" s="18"/>
      <c r="X19" s="18"/>
      <c r="Y19" s="14"/>
      <c r="Z19" s="6"/>
      <c r="AA19" s="6"/>
      <c r="AB19" s="6"/>
      <c r="AC19" s="6"/>
      <c r="AD19" s="6"/>
      <c r="AE19" s="12"/>
      <c r="AF19" s="12"/>
    </row>
    <row r="20" spans="1:40" x14ac:dyDescent="0.25">
      <c r="A20" s="34"/>
      <c r="B20" s="15" t="e" cm="1">
        <f t="array" ref="B20">SUM(LARGE(H20:U20,{1,2,3,4}))</f>
        <v>#NUM!</v>
      </c>
      <c r="C20" s="15" t="e" cm="1">
        <f t="array" ref="C20">SUM(LARGE(H20:U20,{1,2,3}))</f>
        <v>#NUM!</v>
      </c>
      <c r="D20" s="35">
        <v>354</v>
      </c>
      <c r="E20" s="35" t="s">
        <v>43</v>
      </c>
      <c r="F20" s="35" t="s">
        <v>44</v>
      </c>
      <c r="G20" s="35" t="s">
        <v>65</v>
      </c>
      <c r="H20" s="28">
        <f>188/300*100</f>
        <v>62.666666666666671</v>
      </c>
      <c r="J20" s="79"/>
      <c r="L20" s="79"/>
      <c r="T20" s="70"/>
      <c r="U20" s="69"/>
      <c r="V20" s="17"/>
      <c r="W20" s="18"/>
      <c r="X20" s="18"/>
      <c r="Y20" s="14"/>
      <c r="Z20" s="6"/>
      <c r="AA20" s="6"/>
      <c r="AB20" s="6"/>
      <c r="AC20" s="6"/>
      <c r="AD20" s="13"/>
      <c r="AE20" s="3"/>
      <c r="AF20" s="3"/>
    </row>
    <row r="21" spans="1:40" s="35" customFormat="1" x14ac:dyDescent="0.25">
      <c r="A21" s="34"/>
      <c r="B21" s="28" t="e" cm="1">
        <f t="array" ref="B21">SUM(LARGE(I21:U21,{1,2,3,4}))</f>
        <v>#NUM!</v>
      </c>
      <c r="C21" s="28" t="e" cm="1">
        <f t="array" ref="C21">SUM(LARGE(I21:U21,{1,2,3}))</f>
        <v>#NUM!</v>
      </c>
      <c r="D21" s="35" t="s">
        <v>184</v>
      </c>
      <c r="E21" s="35" t="s">
        <v>47</v>
      </c>
      <c r="F21" s="35" t="s">
        <v>48</v>
      </c>
      <c r="G21" s="35" t="s">
        <v>140</v>
      </c>
      <c r="H21" s="28">
        <f>182/300*100</f>
        <v>60.666666666666671</v>
      </c>
      <c r="I21" s="15">
        <v>61.667000000000002</v>
      </c>
      <c r="J21" s="79"/>
      <c r="K21" s="15"/>
      <c r="L21" s="79">
        <v>57.67</v>
      </c>
      <c r="M21" s="72"/>
      <c r="N21" s="72"/>
      <c r="O21" s="72"/>
      <c r="P21" s="72"/>
      <c r="Q21" s="72"/>
      <c r="R21" s="72"/>
      <c r="S21" s="72"/>
      <c r="T21" s="28"/>
      <c r="U21" s="28"/>
      <c r="V21" s="30"/>
      <c r="W21" s="37"/>
      <c r="X21" s="37"/>
      <c r="Y21" s="41"/>
      <c r="Z21" s="42"/>
      <c r="AA21" s="42"/>
      <c r="AB21" s="42"/>
      <c r="AC21" s="42"/>
      <c r="AD21" s="42"/>
      <c r="AE21" s="29"/>
      <c r="AF21" s="29"/>
      <c r="AG21" s="63"/>
      <c r="AH21" s="63"/>
      <c r="AI21" s="40"/>
      <c r="AJ21" s="31"/>
      <c r="AK21" s="31"/>
      <c r="AL21" s="63"/>
      <c r="AM21" s="31"/>
      <c r="AN21" s="31"/>
    </row>
    <row r="22" spans="1:40" s="35" customFormat="1" x14ac:dyDescent="0.25">
      <c r="A22" s="27"/>
      <c r="B22" s="28" t="e" cm="1">
        <f t="array" ref="B22">SUM(LARGE(H22:U22,{1,2,3,4}))</f>
        <v>#NUM!</v>
      </c>
      <c r="C22" s="28" t="e" cm="1">
        <f t="array" ref="C22">SUM(LARGE(H22:U22,{1,2,3}))</f>
        <v>#NUM!</v>
      </c>
      <c r="D22" s="35">
        <v>579</v>
      </c>
      <c r="E22" s="35" t="s">
        <v>39</v>
      </c>
      <c r="F22" s="35" t="s">
        <v>40</v>
      </c>
      <c r="G22" s="35" t="s">
        <v>60</v>
      </c>
      <c r="H22" s="28">
        <f>202/300*100</f>
        <v>67.333333333333329</v>
      </c>
      <c r="I22" s="15"/>
      <c r="J22" s="79"/>
      <c r="K22" s="15"/>
      <c r="L22" s="79">
        <v>73.17</v>
      </c>
      <c r="M22" s="28"/>
      <c r="N22" s="28"/>
      <c r="O22" s="28"/>
      <c r="P22" s="28"/>
      <c r="Q22" s="28"/>
      <c r="R22" s="28"/>
      <c r="S22" s="28"/>
      <c r="T22" s="75"/>
      <c r="U22" s="69"/>
      <c r="V22" s="31"/>
      <c r="W22" s="31"/>
      <c r="X22" s="31"/>
      <c r="Y22" s="40"/>
      <c r="Z22" s="40"/>
      <c r="AA22" s="40"/>
      <c r="AB22" s="40"/>
      <c r="AC22" s="40"/>
      <c r="AD22" s="40"/>
      <c r="AE22" s="31"/>
      <c r="AF22" s="31"/>
      <c r="AG22" s="31"/>
      <c r="AH22" s="33"/>
      <c r="AI22" s="40"/>
      <c r="AJ22" s="31"/>
      <c r="AK22" s="31"/>
      <c r="AL22" s="31"/>
      <c r="AM22" s="33"/>
    </row>
    <row r="23" spans="1:40" x14ac:dyDescent="0.25">
      <c r="A23" s="34"/>
      <c r="B23" s="28" t="e" cm="1">
        <f t="array" ref="B23">SUM(LARGE(H23:U23,{1,2,3,4}))</f>
        <v>#NUM!</v>
      </c>
      <c r="C23" s="28" t="e" cm="1">
        <f t="array" ref="C23">SUM(LARGE(H23:U23,{1,2,3}))</f>
        <v>#NUM!</v>
      </c>
      <c r="D23" s="35" t="s">
        <v>591</v>
      </c>
      <c r="E23" s="35" t="s">
        <v>54</v>
      </c>
      <c r="F23" s="35" t="s">
        <v>55</v>
      </c>
      <c r="G23" s="35" t="s">
        <v>63</v>
      </c>
      <c r="H23" s="28">
        <f>179.5/300*100</f>
        <v>59.833333333333336</v>
      </c>
      <c r="J23" s="79"/>
      <c r="L23" s="79">
        <v>62.17</v>
      </c>
      <c r="M23" s="23"/>
      <c r="N23" s="23"/>
      <c r="O23" s="23"/>
      <c r="P23" s="23"/>
      <c r="Q23" s="23"/>
      <c r="R23" s="23"/>
      <c r="S23" s="23"/>
      <c r="T23" s="68"/>
      <c r="U23" s="67"/>
      <c r="V23" s="18"/>
      <c r="W23" s="18"/>
      <c r="X23" s="18"/>
      <c r="Y23" s="14"/>
      <c r="Z23" s="6"/>
      <c r="AA23" s="6"/>
      <c r="AB23" s="6"/>
      <c r="AC23" s="6"/>
      <c r="AD23" s="6"/>
      <c r="AE23" s="12"/>
      <c r="AF23" s="12"/>
    </row>
    <row r="24" spans="1:40" x14ac:dyDescent="0.25">
      <c r="A24" s="34"/>
      <c r="B24" s="28" t="e" cm="1">
        <f t="array" ref="B24">SUM(LARGE(H24:U24,{1,2,3,4}))</f>
        <v>#NUM!</v>
      </c>
      <c r="C24" s="28" t="e" cm="1">
        <f t="array" ref="C24">SUM(LARGE(H24:U24,{1,2,3}))</f>
        <v>#NUM!</v>
      </c>
      <c r="D24" s="35" t="s">
        <v>253</v>
      </c>
      <c r="E24" s="35" t="s">
        <v>52</v>
      </c>
      <c r="F24" s="35" t="s">
        <v>53</v>
      </c>
      <c r="G24" s="35" t="s">
        <v>62</v>
      </c>
      <c r="H24" s="28">
        <f>181/300*100</f>
        <v>60.333333333333336</v>
      </c>
      <c r="J24" s="79">
        <v>59.667000000000002</v>
      </c>
      <c r="L24" s="79"/>
      <c r="T24" s="70"/>
      <c r="V24" s="17"/>
      <c r="W24" s="18"/>
      <c r="X24" s="18"/>
      <c r="Y24" s="14"/>
      <c r="Z24" s="6"/>
      <c r="AA24" s="6"/>
      <c r="AB24" s="6"/>
      <c r="AC24" s="6"/>
      <c r="AD24" s="13"/>
      <c r="AE24" s="3"/>
      <c r="AF24" s="3"/>
    </row>
    <row r="25" spans="1:40" x14ac:dyDescent="0.25">
      <c r="A25" s="34"/>
      <c r="B25" s="28" t="e" cm="1">
        <f t="array" ref="B25">SUM(LARGE(H25:U25,{1,2,3,4}))</f>
        <v>#NUM!</v>
      </c>
      <c r="C25" s="28" t="e" cm="1">
        <f t="array" ref="C25">SUM(LARGE(H25:U25,{1,2,3}))</f>
        <v>#NUM!</v>
      </c>
      <c r="D25" s="35" t="s">
        <v>583</v>
      </c>
      <c r="E25" s="35" t="s">
        <v>584</v>
      </c>
      <c r="F25" s="35" t="s">
        <v>42</v>
      </c>
      <c r="G25" s="35" t="s">
        <v>513</v>
      </c>
      <c r="H25" s="28">
        <f>194.5/300*100</f>
        <v>64.833333333333329</v>
      </c>
      <c r="J25" s="79"/>
      <c r="L25" s="79">
        <v>72.67</v>
      </c>
      <c r="M25" s="23"/>
      <c r="N25" s="23"/>
      <c r="O25" s="23"/>
      <c r="P25" s="23"/>
      <c r="Q25" s="23"/>
      <c r="R25" s="23"/>
      <c r="S25" s="23"/>
      <c r="T25" s="68"/>
      <c r="U25" s="17"/>
      <c r="V25" s="18"/>
      <c r="W25" s="18"/>
      <c r="X25" s="18"/>
      <c r="Y25" s="14"/>
      <c r="Z25" s="6"/>
      <c r="AA25" s="6"/>
      <c r="AB25" s="6"/>
      <c r="AC25" s="6"/>
      <c r="AD25" s="6"/>
      <c r="AE25" s="12"/>
      <c r="AF25" s="12"/>
    </row>
    <row r="26" spans="1:40" x14ac:dyDescent="0.25">
      <c r="A26" s="34"/>
      <c r="B26" s="15" t="e" cm="1">
        <f t="array" ref="B26">SUM(LARGE(H26:U26,{1,2,3,4}))</f>
        <v>#NUM!</v>
      </c>
      <c r="C26" s="21" t="e" cm="1">
        <f t="array" ref="C26">SUM(LARGE(H26:U26,{1,2,3}))</f>
        <v>#NUM!</v>
      </c>
      <c r="D26" s="35" t="s">
        <v>589</v>
      </c>
      <c r="E26" s="35" t="s">
        <v>590</v>
      </c>
      <c r="F26" s="35" t="s">
        <v>81</v>
      </c>
      <c r="G26" s="35" t="s">
        <v>508</v>
      </c>
      <c r="H26" s="28"/>
      <c r="J26" s="79"/>
      <c r="L26" s="79">
        <v>62.5</v>
      </c>
      <c r="M26" s="23"/>
      <c r="N26" s="23"/>
      <c r="O26" s="23"/>
      <c r="P26" s="23"/>
      <c r="Q26" s="23"/>
      <c r="R26" s="23"/>
      <c r="S26" s="23"/>
      <c r="T26" s="68"/>
      <c r="U26" s="67"/>
      <c r="V26" s="17"/>
      <c r="W26" s="18"/>
      <c r="X26" s="18"/>
      <c r="Y26" s="14"/>
      <c r="Z26" s="6"/>
      <c r="AA26" s="6"/>
      <c r="AB26" s="6"/>
      <c r="AC26" s="6"/>
      <c r="AD26" s="6"/>
    </row>
    <row r="27" spans="1:40" x14ac:dyDescent="0.25">
      <c r="A27" s="34"/>
      <c r="B27" s="15" t="e" cm="1">
        <f t="array" ref="B27">SUM(LARGE(I27:U27,{1,2,3,4}))</f>
        <v>#NUM!</v>
      </c>
      <c r="C27" s="21" t="e" cm="1">
        <f t="array" ref="C27">SUM(LARGE(I27:U27,{1,2,3}))</f>
        <v>#NUM!</v>
      </c>
      <c r="D27" s="35" t="s">
        <v>186</v>
      </c>
      <c r="E27" s="35" t="s">
        <v>177</v>
      </c>
      <c r="F27" s="35" t="s">
        <v>195</v>
      </c>
      <c r="G27" s="35" t="s">
        <v>173</v>
      </c>
      <c r="H27" s="28"/>
      <c r="I27" s="15">
        <v>60.832999999999998</v>
      </c>
      <c r="J27" s="79"/>
      <c r="L27" s="79"/>
      <c r="U27" s="67"/>
      <c r="V27" s="17"/>
      <c r="W27" s="4"/>
      <c r="X27" s="4"/>
      <c r="Y27" s="19"/>
      <c r="Z27" s="6"/>
      <c r="AA27" s="6"/>
      <c r="AC27" s="6"/>
      <c r="AE27" s="12"/>
      <c r="AF27" s="12"/>
    </row>
    <row r="28" spans="1:40" x14ac:dyDescent="0.25">
      <c r="A28" s="34"/>
      <c r="B28" s="15" t="e" cm="1">
        <f t="array" ref="B28">SUM(LARGE(I28:U28,{1,2,3,4}))</f>
        <v>#NUM!</v>
      </c>
      <c r="C28" s="21" t="e" cm="1">
        <f t="array" ref="C28">SUM(LARGE(I28:U28,{1,2,3}))</f>
        <v>#NUM!</v>
      </c>
      <c r="D28" s="35" t="s">
        <v>182</v>
      </c>
      <c r="E28" s="35" t="s">
        <v>175</v>
      </c>
      <c r="F28" s="35" t="s">
        <v>193</v>
      </c>
      <c r="G28" s="35" t="s">
        <v>140</v>
      </c>
      <c r="H28" s="28"/>
      <c r="I28" s="15">
        <v>63.332999999999998</v>
      </c>
      <c r="J28" s="79"/>
      <c r="L28" s="79">
        <v>71.5</v>
      </c>
      <c r="U28" s="67"/>
    </row>
    <row r="29" spans="1:40" s="39" customFormat="1" x14ac:dyDescent="0.25">
      <c r="A29" s="54"/>
      <c r="B29" s="38" t="e" cm="1">
        <f t="array" ref="B29">SUM(LARGE(H29:U29,{1,2,3,4}))</f>
        <v>#NUM!</v>
      </c>
      <c r="C29" s="36" t="e" cm="1">
        <f t="array" ref="C29">SUM(LARGE(H29:U29,{1,2,3}))</f>
        <v>#NUM!</v>
      </c>
      <c r="D29" s="35" t="s">
        <v>585</v>
      </c>
      <c r="E29" s="35" t="s">
        <v>586</v>
      </c>
      <c r="F29" s="35" t="s">
        <v>587</v>
      </c>
      <c r="G29" s="35" t="s">
        <v>511</v>
      </c>
      <c r="H29" s="28"/>
      <c r="I29" s="15"/>
      <c r="J29" s="79"/>
      <c r="K29" s="15"/>
      <c r="L29" s="79">
        <v>71</v>
      </c>
      <c r="M29" s="90"/>
      <c r="N29" s="90"/>
      <c r="O29" s="90"/>
      <c r="P29" s="90"/>
      <c r="Q29" s="90"/>
      <c r="R29" s="90"/>
      <c r="S29" s="90"/>
      <c r="T29" s="38"/>
      <c r="U29" s="52"/>
      <c r="V29" s="52"/>
      <c r="W29" s="52"/>
      <c r="X29" s="52"/>
      <c r="Y29" s="51"/>
      <c r="Z29" s="51"/>
      <c r="AA29" s="51"/>
      <c r="AB29" s="51"/>
      <c r="AC29" s="51"/>
      <c r="AD29" s="51"/>
      <c r="AE29" s="52"/>
      <c r="AF29" s="52"/>
      <c r="AG29" s="52"/>
      <c r="AH29" s="54"/>
      <c r="AI29" s="51"/>
      <c r="AJ29" s="52"/>
      <c r="AK29" s="52"/>
      <c r="AL29" s="52"/>
      <c r="AM29" s="54"/>
    </row>
    <row r="30" spans="1:40" s="35" customFormat="1" x14ac:dyDescent="0.25">
      <c r="A30" s="33"/>
      <c r="B30" s="38" t="e" cm="1">
        <f t="array" ref="B30">SUM(LARGE(H30:U30,{1,2,3,4}))</f>
        <v>#NUM!</v>
      </c>
      <c r="C30" s="36" t="e" cm="1">
        <f t="array" ref="C30">SUM(LARGE(H30:U30,{1,2,3}))</f>
        <v>#NUM!</v>
      </c>
      <c r="D30" s="35" t="s">
        <v>593</v>
      </c>
      <c r="E30" s="35" t="s">
        <v>594</v>
      </c>
      <c r="F30" s="35" t="s">
        <v>595</v>
      </c>
      <c r="G30" s="35" t="s">
        <v>596</v>
      </c>
      <c r="H30" s="28"/>
      <c r="I30" s="15"/>
      <c r="J30" s="79"/>
      <c r="K30" s="15"/>
      <c r="L30" s="79">
        <v>0</v>
      </c>
      <c r="M30" s="28"/>
      <c r="N30" s="28"/>
      <c r="O30" s="28"/>
      <c r="P30" s="28"/>
      <c r="Q30" s="28"/>
      <c r="R30" s="28"/>
      <c r="S30" s="28"/>
      <c r="T30" s="28"/>
      <c r="U30" s="31"/>
      <c r="V30" s="30"/>
      <c r="W30" s="37"/>
      <c r="X30" s="37"/>
      <c r="Y30" s="41"/>
      <c r="Z30" s="42"/>
      <c r="AA30" s="42"/>
      <c r="AB30" s="42"/>
      <c r="AC30" s="42"/>
      <c r="AD30" s="42"/>
      <c r="AE30" s="29"/>
      <c r="AF30" s="29"/>
      <c r="AG30" s="31"/>
      <c r="AH30" s="33"/>
      <c r="AI30" s="40"/>
      <c r="AJ30" s="31"/>
      <c r="AK30" s="31"/>
      <c r="AL30" s="31"/>
      <c r="AM30" s="33"/>
      <c r="AN30" s="31"/>
    </row>
    <row r="31" spans="1:40" s="35" customFormat="1" x14ac:dyDescent="0.25">
      <c r="A31" s="33"/>
      <c r="B31" s="38" t="e" cm="1">
        <f t="array" ref="B31">SUM(LARGE(H31:U31,{1,2,3,4}))</f>
        <v>#NUM!</v>
      </c>
      <c r="C31" s="36" t="e" cm="1">
        <f t="array" ref="C31">SUM(LARGE(H31:U31,{1,2,3}))</f>
        <v>#NUM!</v>
      </c>
      <c r="D31" s="35" t="s">
        <v>254</v>
      </c>
      <c r="E31" s="35" t="s">
        <v>255</v>
      </c>
      <c r="F31" s="35" t="s">
        <v>34</v>
      </c>
      <c r="G31" s="35" t="s">
        <v>58</v>
      </c>
      <c r="H31" s="28">
        <f>206.5/300*100</f>
        <v>68.833333333333329</v>
      </c>
      <c r="I31" s="15"/>
      <c r="J31" s="79">
        <v>63.5</v>
      </c>
      <c r="K31" s="15"/>
      <c r="L31" s="79"/>
      <c r="M31" s="28"/>
      <c r="N31" s="28"/>
      <c r="O31" s="28"/>
      <c r="P31" s="28"/>
      <c r="Q31" s="28"/>
      <c r="R31" s="28"/>
      <c r="S31" s="28"/>
      <c r="T31" s="75"/>
      <c r="U31" s="31"/>
      <c r="V31" s="30"/>
      <c r="W31" s="33"/>
      <c r="X31" s="33"/>
      <c r="Y31" s="43"/>
      <c r="Z31" s="40"/>
      <c r="AA31" s="40"/>
      <c r="AB31" s="40"/>
      <c r="AC31" s="42"/>
      <c r="AD31" s="40"/>
      <c r="AE31" s="31"/>
      <c r="AF31" s="31"/>
      <c r="AG31" s="31"/>
      <c r="AH31" s="33"/>
      <c r="AI31" s="40"/>
      <c r="AJ31" s="31"/>
      <c r="AK31" s="31"/>
      <c r="AL31" s="31"/>
      <c r="AM31" s="33"/>
    </row>
    <row r="32" spans="1:40" s="35" customFormat="1" x14ac:dyDescent="0.25">
      <c r="A32" s="27"/>
      <c r="B32" s="38" t="e" cm="1">
        <f t="array" ref="B32">SUM(LARGE(I32:U32,{1,2,3,4}))</f>
        <v>#NUM!</v>
      </c>
      <c r="C32" s="36" t="e" cm="1">
        <f t="array" ref="C32">SUM(LARGE(I32:U32,{1,2,3}))</f>
        <v>#NUM!</v>
      </c>
      <c r="D32" s="35" t="s">
        <v>189</v>
      </c>
      <c r="E32" s="35" t="s">
        <v>180</v>
      </c>
      <c r="F32" s="35" t="s">
        <v>198</v>
      </c>
      <c r="G32" s="35" t="s">
        <v>203</v>
      </c>
      <c r="H32" s="28"/>
      <c r="I32" s="15">
        <v>59.167000000000002</v>
      </c>
      <c r="J32" s="79"/>
      <c r="K32" s="15"/>
      <c r="L32" s="79"/>
      <c r="M32" s="72"/>
      <c r="N32" s="72"/>
      <c r="O32" s="72"/>
      <c r="P32" s="72"/>
      <c r="Q32" s="72"/>
      <c r="R32" s="72"/>
      <c r="S32" s="72"/>
      <c r="T32" s="28"/>
      <c r="U32" s="69"/>
      <c r="V32" s="31"/>
      <c r="W32" s="31"/>
      <c r="X32" s="31"/>
      <c r="Y32" s="40"/>
      <c r="Z32" s="40"/>
      <c r="AA32" s="40"/>
      <c r="AB32" s="40"/>
      <c r="AC32" s="40"/>
      <c r="AD32" s="40"/>
      <c r="AE32" s="31"/>
      <c r="AF32" s="31"/>
      <c r="AG32" s="31"/>
      <c r="AH32" s="33"/>
      <c r="AI32" s="40"/>
      <c r="AJ32" s="31"/>
      <c r="AK32" s="31"/>
      <c r="AL32" s="31"/>
      <c r="AM32" s="33"/>
    </row>
    <row r="33" spans="1:39" s="35" customFormat="1" x14ac:dyDescent="0.25">
      <c r="A33" s="27"/>
      <c r="B33" s="38" t="e" cm="1">
        <f t="array" ref="B33">SUM(LARGE(H33:U33,{1,2,3,4}))</f>
        <v>#NUM!</v>
      </c>
      <c r="C33" s="36" t="e" cm="1">
        <f t="array" ref="C33">SUM(LARGE(H33:U33,{1,2,3}))</f>
        <v>#NUM!</v>
      </c>
      <c r="D33" s="35" t="s">
        <v>588</v>
      </c>
      <c r="E33" s="35" t="s">
        <v>35</v>
      </c>
      <c r="F33" s="35" t="s">
        <v>36</v>
      </c>
      <c r="G33" s="35" t="s">
        <v>30</v>
      </c>
      <c r="H33" s="28">
        <f>205/300*100</f>
        <v>68.333333333333329</v>
      </c>
      <c r="I33" s="15"/>
      <c r="J33" s="79"/>
      <c r="K33" s="15"/>
      <c r="L33" s="79">
        <v>70.5</v>
      </c>
      <c r="M33" s="80"/>
      <c r="N33" s="80"/>
      <c r="O33" s="80"/>
      <c r="P33" s="80"/>
      <c r="Q33" s="80"/>
      <c r="R33" s="80"/>
      <c r="S33" s="80"/>
      <c r="T33" s="73"/>
      <c r="U33" s="69"/>
      <c r="V33" s="31"/>
      <c r="W33" s="31"/>
      <c r="X33" s="31"/>
      <c r="Y33" s="40"/>
      <c r="Z33" s="40"/>
      <c r="AA33" s="40"/>
      <c r="AB33" s="40"/>
      <c r="AC33" s="40"/>
      <c r="AD33" s="40"/>
      <c r="AE33" s="31"/>
      <c r="AF33" s="31"/>
      <c r="AG33" s="31"/>
      <c r="AH33" s="33"/>
      <c r="AI33" s="40"/>
      <c r="AJ33" s="31"/>
      <c r="AK33" s="31"/>
      <c r="AL33" s="31"/>
      <c r="AM33" s="33"/>
    </row>
    <row r="34" spans="1:39" s="35" customFormat="1" x14ac:dyDescent="0.25">
      <c r="A34" s="27"/>
      <c r="B34" s="38" t="e" cm="1">
        <f t="array" ref="B34">SUM(LARGE(I34:U34,{1,2,3,4}))</f>
        <v>#NUM!</v>
      </c>
      <c r="C34" s="36" t="e" cm="1">
        <f t="array" ref="C34">SUM(LARGE(I34:U34,{1,2,3}))</f>
        <v>#NUM!</v>
      </c>
      <c r="D34" s="35" t="s">
        <v>187</v>
      </c>
      <c r="E34" s="35" t="s">
        <v>178</v>
      </c>
      <c r="F34" s="35" t="s">
        <v>196</v>
      </c>
      <c r="G34" s="35" t="s">
        <v>201</v>
      </c>
      <c r="H34" s="28"/>
      <c r="I34" s="15">
        <v>60.667000000000002</v>
      </c>
      <c r="J34" s="79"/>
      <c r="K34" s="15"/>
      <c r="L34" s="79">
        <v>64.83</v>
      </c>
      <c r="M34" s="28"/>
      <c r="N34" s="28"/>
      <c r="O34" s="28"/>
      <c r="P34" s="28"/>
      <c r="Q34" s="28"/>
      <c r="R34" s="28"/>
      <c r="S34" s="28"/>
      <c r="T34" s="28"/>
      <c r="U34" s="69"/>
      <c r="V34" s="31"/>
      <c r="W34" s="31"/>
      <c r="X34" s="31"/>
      <c r="Y34" s="40"/>
      <c r="Z34" s="40"/>
      <c r="AA34" s="40"/>
      <c r="AB34" s="40"/>
      <c r="AC34" s="40"/>
      <c r="AD34" s="40"/>
      <c r="AE34" s="31"/>
      <c r="AF34" s="31"/>
      <c r="AG34" s="31"/>
      <c r="AH34" s="33"/>
      <c r="AI34" s="40"/>
      <c r="AJ34" s="31"/>
      <c r="AK34" s="31"/>
      <c r="AL34" s="31"/>
      <c r="AM34" s="33"/>
    </row>
    <row r="35" spans="1:39" s="35" customFormat="1" x14ac:dyDescent="0.25">
      <c r="A35" s="27"/>
      <c r="B35" s="38" t="e" cm="1">
        <f t="array" ref="B35">SUM(LARGE(I35:U35,{1,2,3,4}))</f>
        <v>#NUM!</v>
      </c>
      <c r="C35" s="36" t="e" cm="1">
        <f t="array" ref="C35">SUM(LARGE(I35:U35,{1,2,3}))</f>
        <v>#NUM!</v>
      </c>
      <c r="D35" s="35" t="s">
        <v>190</v>
      </c>
      <c r="E35" s="35" t="s">
        <v>49</v>
      </c>
      <c r="F35" s="35" t="s">
        <v>50</v>
      </c>
      <c r="G35" s="35" t="s">
        <v>168</v>
      </c>
      <c r="H35" s="28">
        <f>182/300*100</f>
        <v>60.666666666666671</v>
      </c>
      <c r="I35" s="15">
        <v>56.5</v>
      </c>
      <c r="J35" s="79"/>
      <c r="K35" s="15"/>
      <c r="L35" s="79">
        <v>61.33</v>
      </c>
      <c r="M35" s="72"/>
      <c r="N35" s="72"/>
      <c r="O35" s="72"/>
      <c r="P35" s="72"/>
      <c r="Q35" s="72"/>
      <c r="R35" s="72"/>
      <c r="S35" s="72"/>
      <c r="T35" s="74"/>
      <c r="U35" s="69"/>
      <c r="V35" s="30"/>
      <c r="W35" s="37"/>
      <c r="X35" s="37"/>
      <c r="Y35" s="41"/>
      <c r="Z35" s="42"/>
      <c r="AA35" s="42"/>
      <c r="AB35" s="42"/>
      <c r="AC35" s="42"/>
      <c r="AD35" s="42"/>
      <c r="AE35" s="29"/>
      <c r="AF35" s="29"/>
      <c r="AG35" s="31"/>
      <c r="AH35" s="33"/>
      <c r="AI35" s="40"/>
      <c r="AJ35" s="31"/>
      <c r="AK35" s="31"/>
      <c r="AL35" s="31"/>
      <c r="AM35" s="33"/>
    </row>
    <row r="36" spans="1:39" s="35" customFormat="1" x14ac:dyDescent="0.25">
      <c r="A36" s="27"/>
      <c r="B36" s="38" t="e" cm="1">
        <f t="array" ref="B36">SUM(LARGE(H36:U36,{1,2,3,4}))</f>
        <v>#NUM!</v>
      </c>
      <c r="C36" s="36" t="e" cm="1">
        <f t="array" ref="C36">SUM(LARGE(H36:U36,{1,2,3}))</f>
        <v>#NUM!</v>
      </c>
      <c r="D36" s="35" t="s">
        <v>268</v>
      </c>
      <c r="E36" s="35" t="s">
        <v>269</v>
      </c>
      <c r="F36" s="35" t="s">
        <v>285</v>
      </c>
      <c r="G36" s="35" t="s">
        <v>64</v>
      </c>
      <c r="H36" s="28"/>
      <c r="I36" s="15"/>
      <c r="J36" s="79">
        <v>59</v>
      </c>
      <c r="K36" s="15"/>
      <c r="L36" s="79"/>
      <c r="M36" s="72"/>
      <c r="N36" s="72"/>
      <c r="O36" s="72"/>
      <c r="P36" s="72"/>
      <c r="Q36" s="72"/>
      <c r="R36" s="72"/>
      <c r="S36" s="72"/>
      <c r="T36" s="28"/>
      <c r="U36" s="30"/>
      <c r="V36" s="37"/>
      <c r="W36" s="37"/>
      <c r="X36" s="37"/>
      <c r="Y36" s="41"/>
      <c r="Z36" s="42"/>
      <c r="AA36" s="42"/>
      <c r="AB36" s="42"/>
      <c r="AC36" s="42"/>
      <c r="AD36" s="42"/>
      <c r="AE36" s="31"/>
      <c r="AF36" s="31"/>
      <c r="AG36" s="31"/>
      <c r="AH36" s="33"/>
      <c r="AI36" s="40"/>
      <c r="AJ36" s="31"/>
      <c r="AK36" s="31"/>
      <c r="AL36" s="31"/>
      <c r="AM36" s="33"/>
    </row>
    <row r="37" spans="1:39" s="35" customFormat="1" x14ac:dyDescent="0.25">
      <c r="A37" s="33"/>
      <c r="B37" s="38" t="e" cm="1">
        <f t="array" ref="B37">SUM(LARGE(H37:U37,{1,2,3,4}))</f>
        <v>#NUM!</v>
      </c>
      <c r="C37" s="36" t="e" cm="1">
        <f t="array" ref="C37">SUM(LARGE(H37:U37,{1,2,3}))</f>
        <v>#NUM!</v>
      </c>
      <c r="D37" s="35" t="s">
        <v>270</v>
      </c>
      <c r="E37" s="35" t="s">
        <v>271</v>
      </c>
      <c r="F37" s="35" t="s">
        <v>286</v>
      </c>
      <c r="G37" s="35" t="s">
        <v>294</v>
      </c>
      <c r="H37" s="28"/>
      <c r="I37" s="15"/>
      <c r="J37" s="79">
        <v>63.167000000000002</v>
      </c>
      <c r="K37" s="15"/>
      <c r="L37" s="79"/>
      <c r="M37" s="28"/>
      <c r="N37" s="28"/>
      <c r="O37" s="28"/>
      <c r="P37" s="28"/>
      <c r="Q37" s="28"/>
      <c r="R37" s="28"/>
      <c r="S37" s="28"/>
      <c r="T37" s="28"/>
      <c r="U37" s="31"/>
      <c r="V37" s="31"/>
      <c r="W37" s="31"/>
      <c r="X37" s="31"/>
      <c r="Y37" s="40"/>
      <c r="Z37" s="40"/>
      <c r="AA37" s="40"/>
      <c r="AB37" s="40"/>
      <c r="AC37" s="40"/>
      <c r="AD37" s="40"/>
      <c r="AE37" s="31"/>
      <c r="AF37" s="31"/>
      <c r="AG37" s="31"/>
      <c r="AH37" s="33"/>
      <c r="AI37" s="40"/>
      <c r="AJ37" s="31"/>
      <c r="AK37" s="31"/>
      <c r="AL37" s="31"/>
      <c r="AM37" s="33"/>
    </row>
    <row r="38" spans="1:39" x14ac:dyDescent="0.25">
      <c r="A38" s="22"/>
      <c r="B38" s="15" t="e" cm="1">
        <f t="array" ref="B38">SUM(LARGE(H38:U38,{1,2,3,4}))</f>
        <v>#NUM!</v>
      </c>
      <c r="C38" s="21" t="e" cm="1">
        <f t="array" ref="C38">SUM(LARGE(H38:U38,{1,2,3}))</f>
        <v>#NUM!</v>
      </c>
      <c r="D38" s="35" t="s">
        <v>245</v>
      </c>
      <c r="E38" s="35" t="s">
        <v>246</v>
      </c>
      <c r="F38" s="35" t="s">
        <v>274</v>
      </c>
      <c r="G38" s="35" t="s">
        <v>98</v>
      </c>
      <c r="H38" s="28"/>
      <c r="J38" s="79">
        <v>55.832999999999998</v>
      </c>
      <c r="L38" s="79">
        <v>63.17</v>
      </c>
      <c r="M38" s="23"/>
      <c r="N38" s="23"/>
      <c r="O38" s="23"/>
      <c r="P38" s="23"/>
      <c r="Q38" s="23"/>
      <c r="R38" s="23"/>
      <c r="S38" s="23"/>
      <c r="T38" s="68"/>
      <c r="U38" s="67"/>
    </row>
    <row r="39" spans="1:39" x14ac:dyDescent="0.25">
      <c r="A39" s="22"/>
      <c r="B39" s="15" t="e" cm="1">
        <f t="array" ref="B39">SUM(LARGE(H39:U39,{1,2,3,4}))</f>
        <v>#NUM!</v>
      </c>
      <c r="C39" s="21" t="e" cm="1">
        <f t="array" ref="C39">SUM(LARGE(H39:U39,{1,2,3}))</f>
        <v>#NUM!</v>
      </c>
      <c r="D39" s="35" t="s">
        <v>256</v>
      </c>
      <c r="E39" s="35" t="s">
        <v>257</v>
      </c>
      <c r="F39" s="35" t="s">
        <v>279</v>
      </c>
      <c r="G39" s="35" t="s">
        <v>290</v>
      </c>
      <c r="H39" s="28"/>
      <c r="J39" s="79">
        <v>56.832999999999998</v>
      </c>
      <c r="L39" s="79"/>
    </row>
    <row r="40" spans="1:39" x14ac:dyDescent="0.25">
      <c r="A40" s="20"/>
      <c r="B40" s="15" t="e" cm="1">
        <f t="array" ref="B40">SUM(LARGE(H40:U40,{1,2,3,4}))</f>
        <v>#NUM!</v>
      </c>
      <c r="C40" s="21" t="e" cm="1">
        <f t="array" ref="C40">SUM(LARGE(H40:U40,{1,2,3}))</f>
        <v>#NUM!</v>
      </c>
      <c r="D40" s="35"/>
      <c r="E40" s="35"/>
      <c r="F40" s="35"/>
      <c r="G40" s="35"/>
      <c r="H40" s="28"/>
      <c r="J40" s="79"/>
      <c r="L40" s="79"/>
      <c r="M40" s="28"/>
      <c r="N40" s="28"/>
      <c r="O40" s="28"/>
      <c r="P40" s="28"/>
      <c r="Q40" s="28"/>
      <c r="R40" s="28"/>
      <c r="S40" s="28"/>
    </row>
    <row r="41" spans="1:39" x14ac:dyDescent="0.25">
      <c r="B41" s="15" t="e" cm="1">
        <f t="array" ref="B41">SUM(LARGE(H41:U41,{1,2,3,4}))</f>
        <v>#NUM!</v>
      </c>
      <c r="C41" s="21" t="e" cm="1">
        <f t="array" ref="C41">SUM(LARGE(H41:U41,{1,2,3}))</f>
        <v>#NUM!</v>
      </c>
      <c r="D41" s="71"/>
      <c r="E41" s="35"/>
      <c r="F41" s="35"/>
      <c r="G41" s="71"/>
      <c r="H41" s="28"/>
      <c r="I41" s="28"/>
      <c r="J41" s="28"/>
      <c r="K41" s="28"/>
      <c r="L41" s="79"/>
      <c r="M41" s="28"/>
      <c r="N41" s="28"/>
      <c r="O41" s="28"/>
      <c r="P41" s="28"/>
      <c r="Q41" s="28"/>
      <c r="R41" s="28"/>
      <c r="S41" s="28"/>
      <c r="U41" s="67"/>
    </row>
    <row r="42" spans="1:39" x14ac:dyDescent="0.25">
      <c r="B42" s="15" t="e" cm="1">
        <f t="array" ref="B42">SUM(LARGE(H42:U42,{1,2,3,4}))</f>
        <v>#NUM!</v>
      </c>
      <c r="C42" s="21" t="e" cm="1">
        <f t="array" ref="C42">SUM(LARGE(H42:U42,{1,2,3}))</f>
        <v>#NUM!</v>
      </c>
      <c r="D42" s="35"/>
      <c r="E42" s="35"/>
      <c r="F42" s="35"/>
      <c r="G42" s="35"/>
      <c r="L42" s="79"/>
    </row>
    <row r="43" spans="1:39" x14ac:dyDescent="0.25">
      <c r="B43" s="15" t="e" cm="1">
        <f t="array" ref="B43">SUM(LARGE(H43:U43,{1,2,3,4}))</f>
        <v>#NUM!</v>
      </c>
      <c r="C43" s="21" t="e" cm="1">
        <f t="array" ref="C43">SUM(LARGE(H43:U43,{1,2,3}))</f>
        <v>#NUM!</v>
      </c>
      <c r="D43" s="35"/>
      <c r="E43" s="77"/>
      <c r="F43" s="77"/>
      <c r="G43" s="35"/>
      <c r="H43" s="16"/>
      <c r="I43" s="16"/>
      <c r="J43" s="16"/>
      <c r="K43" s="16"/>
      <c r="L43" s="79"/>
      <c r="M43" s="16"/>
      <c r="N43" s="16"/>
      <c r="O43" s="16"/>
      <c r="P43" s="16"/>
      <c r="Q43" s="16"/>
      <c r="R43" s="16"/>
      <c r="S43" s="16"/>
    </row>
    <row r="44" spans="1:39" x14ac:dyDescent="0.25">
      <c r="A44" s="34"/>
      <c r="B44" s="15" t="e" cm="1">
        <f t="array" ref="B44">SUM(LARGE(H44:U44,{1,2,3,4}))</f>
        <v>#NUM!</v>
      </c>
      <c r="C44" s="21" t="e" cm="1">
        <f t="array" ref="C44">SUM(LARGE(H44:U44,{1,2,3}))</f>
        <v>#NUM!</v>
      </c>
      <c r="D44" s="35"/>
      <c r="E44" s="35"/>
      <c r="F44" s="35"/>
      <c r="G44" s="35"/>
      <c r="H44" s="72"/>
      <c r="I44" s="72"/>
      <c r="J44" s="72"/>
      <c r="K44" s="72"/>
      <c r="L44" s="79"/>
      <c r="M44" s="72"/>
      <c r="N44" s="72"/>
      <c r="O44" s="72"/>
      <c r="P44" s="72"/>
      <c r="Q44" s="72"/>
      <c r="R44" s="72"/>
      <c r="S44" s="72"/>
      <c r="T44" s="68"/>
      <c r="U44" s="17"/>
      <c r="V44" s="17"/>
      <c r="W44" s="4"/>
      <c r="X44" s="4"/>
      <c r="Y44" s="19"/>
      <c r="Z44" s="6"/>
      <c r="AA44" s="6"/>
      <c r="AC44" s="6"/>
      <c r="AE44" s="12"/>
      <c r="AF44" s="12"/>
    </row>
    <row r="45" spans="1:39" x14ac:dyDescent="0.25">
      <c r="B45" s="15" t="e" cm="1">
        <f t="array" ref="B45">SUM(LARGE(H45:U45,{1,2,3,4}))</f>
        <v>#NUM!</v>
      </c>
      <c r="C45" s="21" t="e" cm="1">
        <f t="array" ref="C45">SUM(LARGE(H45:U45,{1,2,3}))</f>
        <v>#NUM!</v>
      </c>
      <c r="D45" s="35"/>
      <c r="E45" s="35"/>
      <c r="F45" s="35"/>
      <c r="G45" s="35"/>
      <c r="H45" s="28"/>
      <c r="I45" s="28"/>
      <c r="J45" s="28"/>
      <c r="K45" s="28"/>
      <c r="L45" s="79"/>
      <c r="M45" s="28"/>
      <c r="N45" s="28"/>
      <c r="O45" s="28"/>
      <c r="P45" s="28"/>
      <c r="Q45" s="28"/>
      <c r="R45" s="28"/>
      <c r="S45" s="28"/>
      <c r="U45" s="17"/>
      <c r="V45" s="17"/>
    </row>
    <row r="46" spans="1:39" x14ac:dyDescent="0.25">
      <c r="B46" s="15" t="e" cm="1">
        <f t="array" ref="B46">SUM(LARGE(H46:U46,{1,2,3,4}))</f>
        <v>#NUM!</v>
      </c>
      <c r="C46" s="21" t="e" cm="1">
        <f t="array" ref="C46">SUM(LARGE(H46:U46,{1,2,3}))</f>
        <v>#NUM!</v>
      </c>
      <c r="D46" s="35"/>
      <c r="E46" s="77"/>
      <c r="F46" s="77"/>
      <c r="G46" s="35"/>
      <c r="H46" s="73"/>
      <c r="I46" s="73"/>
      <c r="J46" s="73"/>
      <c r="K46" s="73"/>
      <c r="L46" s="79"/>
      <c r="M46" s="73"/>
      <c r="N46" s="73"/>
      <c r="O46" s="73"/>
      <c r="P46" s="73"/>
      <c r="Q46" s="73"/>
      <c r="R46" s="73"/>
      <c r="S46" s="73"/>
      <c r="T46" s="70"/>
    </row>
    <row r="47" spans="1:39" x14ac:dyDescent="0.25">
      <c r="B47" s="15" t="e" cm="1">
        <f t="array" ref="B47">SUM(LARGE(H47:U47,{1,2,3,4}))</f>
        <v>#NUM!</v>
      </c>
      <c r="C47" s="21" t="e" cm="1">
        <f t="array" ref="C47">SUM(LARGE(H47:U47,{1,2,3}))</f>
        <v>#NUM!</v>
      </c>
      <c r="D47" s="35"/>
      <c r="E47" s="35"/>
      <c r="F47" s="35"/>
      <c r="G47" s="35"/>
      <c r="H47" s="28"/>
      <c r="I47" s="28"/>
      <c r="J47" s="28"/>
      <c r="K47" s="28"/>
      <c r="L47" s="79"/>
      <c r="M47" s="28"/>
      <c r="N47" s="28"/>
      <c r="O47" s="28"/>
      <c r="P47" s="28"/>
      <c r="Q47" s="28"/>
      <c r="R47" s="28"/>
      <c r="S47" s="28"/>
    </row>
    <row r="48" spans="1:39" x14ac:dyDescent="0.25">
      <c r="B48" s="15" t="e" cm="1">
        <f t="array" ref="B48">SUM(LARGE(H48:U48,{1,2,3,4}))</f>
        <v>#NUM!</v>
      </c>
      <c r="C48" s="21" t="e" cm="1">
        <f t="array" ref="C48">SUM(LARGE(H48:U48,{1,2,3}))</f>
        <v>#NUM!</v>
      </c>
      <c r="D48" s="35"/>
      <c r="E48" s="35"/>
      <c r="F48" s="35"/>
      <c r="G48" s="35"/>
      <c r="L48" s="79"/>
      <c r="T48" s="16"/>
      <c r="U48" s="14"/>
      <c r="V48" s="18"/>
      <c r="W48" s="18"/>
      <c r="X48" s="18"/>
      <c r="Y48" s="14"/>
      <c r="Z48" s="6"/>
      <c r="AA48" s="6"/>
      <c r="AB48" s="6"/>
      <c r="AC48" s="6"/>
      <c r="AD48" s="6"/>
      <c r="AE48" s="12"/>
      <c r="AF48" s="12"/>
    </row>
    <row r="49" spans="1:41" x14ac:dyDescent="0.25">
      <c r="B49" s="15" t="e" cm="1">
        <f t="array" ref="B49">SUM(LARGE(H49:U49,{1,2,3,4}))</f>
        <v>#NUM!</v>
      </c>
      <c r="C49" s="21" t="e" cm="1">
        <f t="array" ref="C49">SUM(LARGE(H49:U49,{1,2,3}))</f>
        <v>#NUM!</v>
      </c>
      <c r="D49" s="35"/>
      <c r="E49" s="35"/>
      <c r="F49" s="35"/>
      <c r="G49" s="35"/>
      <c r="T49" s="16"/>
      <c r="U49" s="14"/>
      <c r="V49" s="18"/>
      <c r="W49" s="18"/>
      <c r="X49" s="18"/>
      <c r="Y49" s="14"/>
      <c r="Z49" s="6"/>
      <c r="AA49" s="6"/>
      <c r="AB49" s="6"/>
      <c r="AC49" s="6"/>
      <c r="AD49" s="6"/>
      <c r="AE49" s="12"/>
      <c r="AF49" s="12"/>
    </row>
    <row r="50" spans="1:41" x14ac:dyDescent="0.25">
      <c r="A50" s="11"/>
      <c r="B50" s="15" t="e" cm="1">
        <f t="array" ref="B50">SUM(LARGE(H50:U50,{1,2,3,4}))</f>
        <v>#NUM!</v>
      </c>
      <c r="C50" s="21" t="e" cm="1">
        <f t="array" ref="C50">SUM(LARGE(H50:U50,{1,2,3}))</f>
        <v>#NUM!</v>
      </c>
      <c r="D50" s="35"/>
      <c r="E50" s="35"/>
      <c r="F50" s="35"/>
      <c r="G50" s="35"/>
      <c r="T50" s="16"/>
      <c r="U50" s="18"/>
      <c r="V50" s="18"/>
      <c r="W50" s="18"/>
      <c r="X50" s="18"/>
      <c r="Y50" s="14"/>
      <c r="Z50" s="6"/>
      <c r="AA50" s="6"/>
      <c r="AB50" s="6"/>
      <c r="AC50" s="6"/>
      <c r="AD50" s="6"/>
    </row>
    <row r="51" spans="1:41" s="35" customFormat="1" x14ac:dyDescent="0.25">
      <c r="A51" s="32"/>
      <c r="B51" s="28" t="e" cm="1">
        <f t="array" ref="B51">SUM(LARGE(H51:U51,{1,2,3,4}))</f>
        <v>#NUM!</v>
      </c>
      <c r="C51" s="28" t="e" cm="1">
        <f t="array" ref="C51">SUM(LARGE(H51:U51,{1,2,3}))</f>
        <v>#NUM!</v>
      </c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28"/>
      <c r="U51" s="30"/>
      <c r="V51" s="30"/>
      <c r="W51" s="37"/>
      <c r="X51" s="37"/>
      <c r="Y51" s="41"/>
      <c r="Z51" s="42"/>
      <c r="AA51" s="42"/>
      <c r="AB51" s="42"/>
      <c r="AC51" s="42"/>
      <c r="AD51" s="42"/>
      <c r="AE51" s="29"/>
      <c r="AF51" s="29"/>
      <c r="AG51" s="31"/>
      <c r="AH51" s="31"/>
      <c r="AI51" s="40"/>
      <c r="AJ51" s="33"/>
      <c r="AK51" s="31"/>
      <c r="AL51" s="31"/>
      <c r="AM51" s="33"/>
      <c r="AN51" s="31"/>
      <c r="AO51" s="31"/>
    </row>
    <row r="52" spans="1:41" x14ac:dyDescent="0.25">
      <c r="A52" s="11"/>
      <c r="B52" s="28" t="e" cm="1">
        <f t="array" ref="B52">SUM(LARGE(H52:U52,{1,2,3,4}))</f>
        <v>#NUM!</v>
      </c>
      <c r="C52" s="28" t="e" cm="1">
        <f t="array" ref="C52">SUM(LARGE(H52:U52,{1,2,3}))</f>
        <v>#NUM!</v>
      </c>
      <c r="D52" s="35"/>
      <c r="E52" s="35"/>
      <c r="F52" s="35"/>
      <c r="G52" s="35"/>
      <c r="T52" s="16"/>
      <c r="U52" s="14"/>
      <c r="V52" s="18"/>
      <c r="W52" s="18"/>
      <c r="X52" s="18"/>
      <c r="Y52" s="14"/>
      <c r="Z52" s="6"/>
      <c r="AA52" s="6"/>
      <c r="AB52" s="6"/>
      <c r="AC52" s="6"/>
      <c r="AD52" s="6"/>
    </row>
    <row r="53" spans="1:41" x14ac:dyDescent="0.25">
      <c r="B53" s="28" t="e" cm="1">
        <f t="array" ref="B53">SUM(LARGE(H53:U53,{1,2,3,4}))</f>
        <v>#NUM!</v>
      </c>
      <c r="C53" s="28" t="e" cm="1">
        <f t="array" ref="C53">SUM(LARGE(H53:U53,{1,2,3}))</f>
        <v>#NUM!</v>
      </c>
      <c r="D53" s="71"/>
      <c r="E53" s="35"/>
      <c r="F53" s="35"/>
      <c r="G53" s="35"/>
    </row>
    <row r="54" spans="1:41" x14ac:dyDescent="0.25">
      <c r="A54" s="11"/>
      <c r="B54" s="28" t="e" cm="1">
        <f t="array" ref="B54">SUM(LARGE(H54:U54,{1,2,3,4}))</f>
        <v>#NUM!</v>
      </c>
      <c r="C54" s="28" t="e" cm="1">
        <f t="array" ref="C54">SUM(LARGE(H54:U54,{1,2,3}))</f>
        <v>#NUM!</v>
      </c>
      <c r="D54" s="76"/>
      <c r="E54" s="76"/>
      <c r="F54" s="76"/>
      <c r="G54" s="76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U54" s="15"/>
      <c r="V54" s="15"/>
      <c r="W54" s="18"/>
      <c r="X54" s="18"/>
      <c r="Y54" s="19"/>
    </row>
    <row r="55" spans="1:41" x14ac:dyDescent="0.25">
      <c r="B55" s="28" t="e" cm="1">
        <f t="array" ref="B55">SUM(LARGE(H55:U55,{1,2,3,4}))</f>
        <v>#NUM!</v>
      </c>
      <c r="C55" s="28" t="e" cm="1">
        <f t="array" ref="C55">SUM(LARGE(H55:U55,{1,2,3}))</f>
        <v>#NUM!</v>
      </c>
      <c r="D55" s="35"/>
      <c r="E55" s="35"/>
      <c r="F55" s="35"/>
      <c r="G55" s="35"/>
      <c r="T55" s="68"/>
      <c r="U55" s="17"/>
      <c r="V55" s="17"/>
      <c r="W55" s="18"/>
      <c r="X55" s="18"/>
      <c r="Y55" s="14"/>
      <c r="Z55" s="6"/>
      <c r="AA55" s="6"/>
      <c r="AB55" s="6"/>
      <c r="AC55" s="6"/>
      <c r="AD55" s="6"/>
      <c r="AE55" s="12"/>
      <c r="AF55" s="12"/>
    </row>
    <row r="56" spans="1:41" x14ac:dyDescent="0.25">
      <c r="B56" s="28" t="e" cm="1">
        <f t="array" ref="B56">SUM(LARGE(H56:U56,{1,2,3,4}))</f>
        <v>#NUM!</v>
      </c>
      <c r="C56" s="28" t="e" cm="1">
        <f t="array" ref="C56">SUM(LARGE(H56:U56,{1,2,3}))</f>
        <v>#NUM!</v>
      </c>
      <c r="D56" s="35"/>
      <c r="E56" s="35"/>
      <c r="F56" s="35"/>
      <c r="G56" s="35"/>
    </row>
    <row r="57" spans="1:41" x14ac:dyDescent="0.25">
      <c r="A57" s="34"/>
      <c r="B57" s="28" t="e" cm="1">
        <f t="array" ref="B57">SUM(LARGE(H57:U57,{1,2,3,4}))</f>
        <v>#NUM!</v>
      </c>
      <c r="C57" s="28" t="e" cm="1">
        <f t="array" ref="C57">SUM(LARGE(H57:U57,{1,2,3}))</f>
        <v>#NUM!</v>
      </c>
      <c r="D57" s="35"/>
      <c r="E57" s="35"/>
      <c r="F57" s="35"/>
      <c r="G57" s="35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68"/>
      <c r="U57" s="17"/>
      <c r="V57" s="17"/>
      <c r="W57" s="18"/>
      <c r="X57" s="18"/>
      <c r="Y57" s="14"/>
      <c r="Z57" s="6"/>
      <c r="AA57" s="6"/>
      <c r="AB57" s="6"/>
      <c r="AC57" s="6"/>
      <c r="AD57" s="6"/>
      <c r="AE57" s="3"/>
      <c r="AF57" s="3"/>
    </row>
    <row r="58" spans="1:41" x14ac:dyDescent="0.25">
      <c r="A58" s="34"/>
      <c r="B58" s="28" t="e" cm="1">
        <f t="array" ref="B58">SUM(LARGE(H58:U58,{1,2,3,4}))</f>
        <v>#NUM!</v>
      </c>
      <c r="C58" s="28" t="e" cm="1">
        <f t="array" ref="C58">SUM(LARGE(H58:U58,{1,2,3}))</f>
        <v>#NUM!</v>
      </c>
      <c r="D58" s="35"/>
      <c r="E58" s="35"/>
      <c r="F58" s="35"/>
      <c r="G58" s="35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68"/>
      <c r="U58" s="17"/>
      <c r="V58" s="17"/>
      <c r="W58" s="18"/>
      <c r="X58" s="18"/>
      <c r="Y58" s="14"/>
      <c r="Z58" s="6"/>
      <c r="AA58" s="6"/>
      <c r="AB58" s="6"/>
      <c r="AC58" s="6"/>
      <c r="AD58" s="6"/>
      <c r="AE58" s="12"/>
      <c r="AF58" s="12"/>
    </row>
    <row r="59" spans="1:41" x14ac:dyDescent="0.25">
      <c r="B59" s="28" t="e" cm="1">
        <f t="array" ref="B59">SUM(LARGE(H59:U59,{1,2,3,4}))</f>
        <v>#NUM!</v>
      </c>
      <c r="C59" s="28" t="e" cm="1">
        <f t="array" ref="C59">SUM(LARGE(H59:U59,{1,2,3}))</f>
        <v>#NUM!</v>
      </c>
      <c r="D59" s="35"/>
      <c r="E59" s="35"/>
      <c r="F59" s="35"/>
      <c r="G59" s="35"/>
    </row>
    <row r="60" spans="1:41" x14ac:dyDescent="0.25">
      <c r="B60" s="28" t="e" cm="1">
        <f t="array" ref="B60">SUM(LARGE(H60:U60,{1,2,3,4}))</f>
        <v>#NUM!</v>
      </c>
      <c r="C60" s="28" t="e" cm="1">
        <f t="array" ref="C60">SUM(LARGE(H60:U60,{1,2,3}))</f>
        <v>#NUM!</v>
      </c>
      <c r="D60" s="71"/>
      <c r="E60" s="35"/>
      <c r="F60" s="35"/>
      <c r="G60" s="71"/>
    </row>
    <row r="61" spans="1:41" x14ac:dyDescent="0.25">
      <c r="B61" s="15" t="e" cm="1">
        <f t="array" ref="B61">SUM(LARGE(H61:U61,{1,2,3,4}))</f>
        <v>#NUM!</v>
      </c>
      <c r="C61" s="21" t="e" cm="1">
        <f t="array" ref="C61">SUM(LARGE(H61:U61,{1,2,3}))</f>
        <v>#NUM!</v>
      </c>
      <c r="D61" s="33"/>
      <c r="E61" s="78"/>
      <c r="F61" s="78"/>
      <c r="G61" s="78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70"/>
      <c r="U61" s="4"/>
      <c r="V61" s="4"/>
      <c r="W61" s="4"/>
      <c r="X61" s="4"/>
      <c r="Y61" s="19"/>
      <c r="Z61" s="19"/>
      <c r="AA61" s="19"/>
      <c r="AB61" s="19"/>
      <c r="AC61" s="19"/>
      <c r="AD61" s="19"/>
      <c r="AE61" s="4"/>
      <c r="AF61" s="4"/>
      <c r="AG61" s="4"/>
      <c r="AI61" s="19"/>
      <c r="AJ61" s="4"/>
      <c r="AK61" s="4"/>
      <c r="AL61" s="4"/>
    </row>
    <row r="62" spans="1:41" x14ac:dyDescent="0.25">
      <c r="A62" s="34"/>
      <c r="B62" s="15" t="e" cm="1">
        <f t="array" ref="B62">SUM(LARGE(H62:U62,{1,2,3,4}))</f>
        <v>#NUM!</v>
      </c>
      <c r="C62" s="21" t="e" cm="1">
        <f t="array" ref="C62">SUM(LARGE(H62:U62,{1,2,3}))</f>
        <v>#NUM!</v>
      </c>
      <c r="D62" s="35"/>
      <c r="E62" s="35"/>
      <c r="F62" s="35"/>
      <c r="G62" s="35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68"/>
      <c r="U62" s="17"/>
      <c r="V62" s="17"/>
      <c r="W62" s="18"/>
      <c r="X62" s="18"/>
      <c r="Y62" s="14"/>
      <c r="Z62" s="6"/>
      <c r="AA62" s="6"/>
      <c r="AB62" s="6"/>
      <c r="AC62" s="6"/>
      <c r="AD62" s="6"/>
      <c r="AE62" s="12"/>
      <c r="AF62" s="12"/>
    </row>
    <row r="63" spans="1:41" x14ac:dyDescent="0.25">
      <c r="A63" s="34"/>
      <c r="B63" s="15" t="e" cm="1">
        <f t="array" ref="B63">SUM(LARGE(H63:U63,{1,2,3,4}))</f>
        <v>#NUM!</v>
      </c>
      <c r="C63" s="21" t="e" cm="1">
        <f t="array" ref="C63">SUM(LARGE(H63:U63,{1,2,3}))</f>
        <v>#NUM!</v>
      </c>
      <c r="D63" s="35"/>
      <c r="E63" s="35"/>
      <c r="F63" s="35"/>
      <c r="G63" s="35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8"/>
      <c r="U63" s="38"/>
      <c r="V63" s="17"/>
      <c r="W63" s="18"/>
      <c r="X63" s="18"/>
      <c r="Y63" s="14"/>
      <c r="Z63" s="6"/>
      <c r="AA63" s="6"/>
      <c r="AB63" s="6"/>
      <c r="AC63" s="6"/>
      <c r="AD63" s="13"/>
      <c r="AE63" s="12"/>
      <c r="AF63" s="12"/>
    </row>
    <row r="64" spans="1:41" s="35" customFormat="1" x14ac:dyDescent="0.25">
      <c r="A64" s="33"/>
      <c r="B64" s="28" t="e" cm="1">
        <f t="array" ref="B64">SUM(LARGE(H64:U64,{1,2,3,4}))</f>
        <v>#NUM!</v>
      </c>
      <c r="C64" s="28" t="e" cm="1">
        <f t="array" ref="C64">SUM(LARGE(H64:U64,{1,2,3}))</f>
        <v>#NUM!</v>
      </c>
      <c r="D64" s="71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31"/>
      <c r="V64" s="31"/>
      <c r="W64" s="31"/>
      <c r="X64" s="31"/>
      <c r="Y64" s="40"/>
      <c r="Z64" s="40"/>
      <c r="AA64" s="40"/>
      <c r="AB64" s="40"/>
      <c r="AC64" s="40"/>
      <c r="AD64" s="40"/>
      <c r="AE64" s="31"/>
      <c r="AF64" s="31"/>
      <c r="AG64" s="31"/>
      <c r="AH64" s="33"/>
      <c r="AI64" s="40"/>
      <c r="AJ64" s="31"/>
      <c r="AK64" s="31"/>
      <c r="AL64" s="31"/>
      <c r="AM64" s="33"/>
    </row>
  </sheetData>
  <sortState xmlns:xlrd2="http://schemas.microsoft.com/office/spreadsheetml/2017/richdata2" ref="A3:U64">
    <sortCondition ref="E3:E64"/>
  </sortState>
  <pageMargins left="0.25" right="0.25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A80CE-115B-4FBF-A0FC-79379DF6DCD5}">
  <dimension ref="A1:AO67"/>
  <sheetViews>
    <sheetView showGridLines="0" workbookViewId="0">
      <selection activeCell="K2" sqref="K2"/>
    </sheetView>
  </sheetViews>
  <sheetFormatPr defaultColWidth="9.140625" defaultRowHeight="15" x14ac:dyDescent="0.25"/>
  <cols>
    <col min="1" max="1" width="10" style="4" customWidth="1"/>
    <col min="2" max="3" width="8.85546875" style="17" customWidth="1"/>
    <col min="4" max="4" width="11" style="4" customWidth="1"/>
    <col min="5" max="5" width="28.5703125" style="7" customWidth="1"/>
    <col min="6" max="6" width="27.85546875" style="8" customWidth="1"/>
    <col min="7" max="7" width="30.7109375" style="1" customWidth="1"/>
    <col min="8" max="19" width="11.28515625" style="15" customWidth="1"/>
    <col min="20" max="20" width="9.140625" style="15" customWidth="1"/>
    <col min="21" max="21" width="7.28515625" style="2" customWidth="1"/>
    <col min="22" max="22" width="9" style="2" customWidth="1"/>
    <col min="23" max="23" width="8.85546875" style="2" customWidth="1"/>
    <col min="24" max="24" width="6" style="2" customWidth="1"/>
    <col min="25" max="25" width="8" style="3" customWidth="1"/>
    <col min="26" max="26" width="7.28515625" style="3" customWidth="1"/>
    <col min="27" max="27" width="5.85546875" style="3" customWidth="1"/>
    <col min="28" max="28" width="7.140625" style="3" customWidth="1"/>
    <col min="29" max="29" width="7.7109375" style="3" customWidth="1"/>
    <col min="30" max="30" width="7.140625" style="3" customWidth="1"/>
    <col min="31" max="31" width="8" style="2" customWidth="1"/>
    <col min="32" max="32" width="8.85546875" style="2" customWidth="1"/>
    <col min="33" max="33" width="6" style="2" customWidth="1"/>
    <col min="34" max="34" width="6.42578125" style="4" customWidth="1"/>
    <col min="35" max="35" width="7.140625" style="3" customWidth="1"/>
    <col min="36" max="36" width="7.140625" style="2" customWidth="1"/>
    <col min="37" max="37" width="6.28515625" style="2" customWidth="1"/>
    <col min="38" max="38" width="10.5703125" style="2" customWidth="1"/>
    <col min="39" max="39" width="7.140625" style="4" customWidth="1"/>
    <col min="40" max="40" width="7.140625" style="5" customWidth="1"/>
    <col min="41" max="41" width="18.5703125" style="5" customWidth="1"/>
    <col min="42" max="16384" width="9.140625" style="5"/>
  </cols>
  <sheetData>
    <row r="1" spans="1:41" ht="28.5" customHeight="1" x14ac:dyDescent="0.25">
      <c r="A1" s="46" t="s">
        <v>4</v>
      </c>
      <c r="B1" s="25" t="s">
        <v>3</v>
      </c>
      <c r="C1" s="26" t="s">
        <v>6</v>
      </c>
      <c r="D1" s="45" t="s">
        <v>0</v>
      </c>
      <c r="E1" s="47" t="s">
        <v>5</v>
      </c>
      <c r="F1" s="47" t="s">
        <v>2</v>
      </c>
      <c r="G1" s="47" t="s">
        <v>1</v>
      </c>
      <c r="H1" s="49" t="s">
        <v>9</v>
      </c>
      <c r="I1" s="49" t="s">
        <v>10</v>
      </c>
      <c r="J1" s="49" t="s">
        <v>7</v>
      </c>
      <c r="K1" s="49" t="s">
        <v>11</v>
      </c>
      <c r="L1" s="49" t="s">
        <v>12</v>
      </c>
      <c r="M1" s="49" t="s">
        <v>13</v>
      </c>
      <c r="N1" s="49" t="s">
        <v>14</v>
      </c>
      <c r="O1" s="49" t="s">
        <v>15</v>
      </c>
      <c r="P1" s="49" t="s">
        <v>16</v>
      </c>
      <c r="Q1" s="49" t="s">
        <v>478</v>
      </c>
      <c r="R1" s="49" t="s">
        <v>8</v>
      </c>
      <c r="S1" s="49" t="s">
        <v>244</v>
      </c>
      <c r="T1" s="49" t="s">
        <v>477</v>
      </c>
      <c r="U1" s="48" t="s">
        <v>17</v>
      </c>
      <c r="V1" s="48"/>
      <c r="W1" s="48"/>
      <c r="X1" s="48"/>
      <c r="Y1" s="48"/>
      <c r="Z1" s="48"/>
      <c r="AA1" s="48"/>
      <c r="AB1" s="48"/>
      <c r="AC1" s="48"/>
      <c r="AD1" s="48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41" ht="72" x14ac:dyDescent="0.25">
      <c r="A2" s="46"/>
      <c r="B2" s="25"/>
      <c r="C2" s="103"/>
      <c r="D2" s="45"/>
      <c r="E2" s="101"/>
      <c r="F2" s="101"/>
      <c r="G2" s="101"/>
      <c r="H2" s="102"/>
      <c r="I2" s="104"/>
      <c r="J2" s="49"/>
      <c r="K2" s="49" t="s">
        <v>597</v>
      </c>
      <c r="L2" s="49"/>
      <c r="M2" s="49"/>
      <c r="N2" s="49"/>
      <c r="O2" s="49"/>
      <c r="P2" s="49"/>
      <c r="Q2" s="49"/>
      <c r="R2" s="49"/>
      <c r="S2" s="49"/>
      <c r="T2" s="49"/>
      <c r="U2" s="48"/>
      <c r="V2" s="48"/>
      <c r="W2" s="48"/>
      <c r="X2" s="48"/>
      <c r="Y2" s="48"/>
      <c r="Z2" s="48"/>
      <c r="AA2" s="48"/>
      <c r="AB2" s="48"/>
      <c r="AC2" s="48"/>
      <c r="AD2" s="48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x14ac:dyDescent="0.25">
      <c r="A3" s="34"/>
      <c r="B3" s="28" t="e" cm="1">
        <f t="array" ref="B3">SUM(LARGE(H3:U3,{1,2,3,4}))</f>
        <v>#NUM!</v>
      </c>
      <c r="C3" s="28" t="e" cm="1">
        <f t="array" ref="C3">SUM(LARGE(H3:U3,{1,2,3}))</f>
        <v>#NUM!</v>
      </c>
      <c r="D3" s="35" t="s">
        <v>479</v>
      </c>
      <c r="E3" s="35" t="s">
        <v>480</v>
      </c>
      <c r="F3" s="35" t="s">
        <v>105</v>
      </c>
      <c r="G3" s="35" t="s">
        <v>582</v>
      </c>
      <c r="H3" s="15">
        <f>192.5/300*100</f>
        <v>64.166666666666671</v>
      </c>
      <c r="I3" s="23"/>
      <c r="J3" s="23"/>
      <c r="K3" s="23"/>
      <c r="L3" s="23">
        <v>66</v>
      </c>
      <c r="M3" s="23"/>
      <c r="N3" s="23"/>
      <c r="O3" s="23"/>
      <c r="P3" s="23"/>
      <c r="Q3" s="23"/>
      <c r="R3" s="23"/>
      <c r="S3" s="23"/>
      <c r="T3" s="68"/>
      <c r="U3" s="67"/>
      <c r="V3" s="15"/>
      <c r="W3" s="18"/>
      <c r="X3" s="18"/>
      <c r="Y3" s="19"/>
      <c r="AE3" s="12"/>
      <c r="AF3" s="12"/>
    </row>
    <row r="4" spans="1:41" x14ac:dyDescent="0.25">
      <c r="A4" s="11"/>
      <c r="B4" s="28" t="e" cm="1">
        <f t="array" ref="B4">SUM(LARGE(H4:U4,{1,2,3,4}))</f>
        <v>#NUM!</v>
      </c>
      <c r="C4" s="28" t="e" cm="1">
        <f t="array" ref="C4">SUM(LARGE(H4:U4,{1,2,3}))</f>
        <v>#NUM!</v>
      </c>
      <c r="D4" s="35" t="s">
        <v>418</v>
      </c>
      <c r="E4" s="35" t="s">
        <v>419</v>
      </c>
      <c r="F4" s="35" t="s">
        <v>420</v>
      </c>
      <c r="G4" s="35" t="s">
        <v>469</v>
      </c>
      <c r="J4" s="15">
        <v>53.832999999999998</v>
      </c>
      <c r="T4" s="70"/>
      <c r="U4" s="17"/>
      <c r="V4" s="17"/>
      <c r="W4" s="18"/>
      <c r="X4" s="18"/>
      <c r="Y4" s="14"/>
      <c r="Z4" s="6"/>
      <c r="AA4" s="6"/>
      <c r="AB4" s="6"/>
      <c r="AC4" s="6"/>
      <c r="AD4" s="13"/>
      <c r="AE4" s="3"/>
      <c r="AF4" s="3"/>
    </row>
    <row r="5" spans="1:41" x14ac:dyDescent="0.25">
      <c r="A5" s="11"/>
      <c r="B5" s="28" t="e" cm="1">
        <f t="array" ref="B5">SUM(LARGE(H5:U5,{1,2,3,4}))</f>
        <v>#NUM!</v>
      </c>
      <c r="C5" s="28" t="e" cm="1">
        <f t="array" ref="C5">SUM(LARGE(H5:U5,{1,2,3}))</f>
        <v>#NUM!</v>
      </c>
      <c r="D5" s="35" t="s">
        <v>484</v>
      </c>
      <c r="E5" s="35" t="s">
        <v>485</v>
      </c>
      <c r="F5" s="35" t="s">
        <v>486</v>
      </c>
      <c r="G5" s="35" t="s">
        <v>510</v>
      </c>
      <c r="L5" s="23">
        <v>65.33</v>
      </c>
      <c r="T5" s="16"/>
      <c r="U5" s="18"/>
    </row>
    <row r="6" spans="1:41" s="35" customFormat="1" x14ac:dyDescent="0.25">
      <c r="A6" s="34"/>
      <c r="B6" s="28" t="e" cm="1">
        <f t="array" ref="B6">SUM(LARGE(H6:U6,{1,2,3,4}))</f>
        <v>#NUM!</v>
      </c>
      <c r="C6" s="28" t="e" cm="1">
        <f t="array" ref="C6">SUM(LARGE(H6:U6,{1,2,3}))</f>
        <v>#NUM!</v>
      </c>
      <c r="D6" s="35" t="s">
        <v>454</v>
      </c>
      <c r="E6" s="35" t="s">
        <v>455</v>
      </c>
      <c r="F6" s="35" t="s">
        <v>456</v>
      </c>
      <c r="G6" s="35" t="s">
        <v>409</v>
      </c>
      <c r="H6" s="72"/>
      <c r="I6" s="72"/>
      <c r="J6" s="72">
        <v>59.832999999999998</v>
      </c>
      <c r="K6" s="72"/>
      <c r="L6" s="72"/>
      <c r="M6" s="72"/>
      <c r="N6" s="72"/>
      <c r="O6" s="72"/>
      <c r="P6" s="72"/>
      <c r="Q6" s="72"/>
      <c r="R6" s="72"/>
      <c r="S6" s="72"/>
      <c r="T6" s="74"/>
      <c r="U6" s="69"/>
      <c r="V6" s="30"/>
      <c r="W6" s="37"/>
      <c r="X6" s="37"/>
      <c r="Y6" s="41"/>
      <c r="Z6" s="42"/>
      <c r="AA6" s="42"/>
      <c r="AB6" s="42"/>
      <c r="AC6" s="42"/>
      <c r="AD6" s="42"/>
      <c r="AE6" s="40"/>
      <c r="AF6" s="40"/>
      <c r="AG6" s="31"/>
      <c r="AH6" s="33"/>
      <c r="AI6" s="40"/>
      <c r="AJ6" s="31"/>
      <c r="AK6" s="31"/>
      <c r="AL6" s="31"/>
      <c r="AM6" s="33"/>
    </row>
    <row r="7" spans="1:41" s="35" customFormat="1" x14ac:dyDescent="0.25">
      <c r="A7" s="34"/>
      <c r="B7" s="28" t="e" cm="1">
        <f t="array" ref="B7">SUM(LARGE(H7:U7,{1,2,3,4}))</f>
        <v>#NUM!</v>
      </c>
      <c r="C7" s="28" t="e" cm="1">
        <f t="array" ref="C7">SUM(LARGE(H7:U7,{1,2,3}))</f>
        <v>#NUM!</v>
      </c>
      <c r="D7" s="35" t="s">
        <v>463</v>
      </c>
      <c r="E7" s="35" t="s">
        <v>18</v>
      </c>
      <c r="F7" s="35" t="s">
        <v>464</v>
      </c>
      <c r="G7" s="35" t="s">
        <v>30</v>
      </c>
      <c r="H7" s="72"/>
      <c r="I7" s="72"/>
      <c r="J7" s="72">
        <v>67</v>
      </c>
      <c r="K7" s="72"/>
      <c r="L7" s="72"/>
      <c r="M7" s="72"/>
      <c r="N7" s="72"/>
      <c r="O7" s="72"/>
      <c r="P7" s="72"/>
      <c r="Q7" s="72"/>
      <c r="R7" s="72"/>
      <c r="S7" s="72"/>
      <c r="T7" s="74"/>
      <c r="U7" s="69"/>
      <c r="V7" s="33"/>
      <c r="W7" s="33"/>
      <c r="X7" s="33"/>
      <c r="Y7" s="43"/>
      <c r="Z7" s="40"/>
      <c r="AA7" s="40"/>
      <c r="AB7" s="40"/>
      <c r="AC7" s="40"/>
      <c r="AD7" s="40"/>
      <c r="AE7" s="29"/>
      <c r="AF7" s="29"/>
      <c r="AG7" s="31"/>
      <c r="AH7" s="33"/>
      <c r="AI7" s="40"/>
      <c r="AJ7" s="31"/>
      <c r="AK7" s="31"/>
      <c r="AL7" s="31"/>
      <c r="AM7" s="33"/>
    </row>
    <row r="8" spans="1:41" s="35" customFormat="1" x14ac:dyDescent="0.25">
      <c r="A8" s="11"/>
      <c r="B8" s="28" t="e" cm="1">
        <f t="array" ref="B8">SUM(LARGE(I8:U8,{1,2,3,4}))</f>
        <v>#NUM!</v>
      </c>
      <c r="C8" s="28" t="e" cm="1">
        <f t="array" ref="C8">SUM(LARGE(I8:U8,{1,2,3}))</f>
        <v>#NUM!</v>
      </c>
      <c r="D8" s="35" t="s">
        <v>122</v>
      </c>
      <c r="E8" s="35" t="s">
        <v>129</v>
      </c>
      <c r="F8" s="35" t="s">
        <v>133</v>
      </c>
      <c r="G8" s="35" t="s">
        <v>139</v>
      </c>
      <c r="H8" s="28"/>
      <c r="I8" s="28">
        <v>58.832999999999998</v>
      </c>
      <c r="J8" s="28"/>
      <c r="K8" s="28"/>
      <c r="L8" s="23">
        <v>61.17</v>
      </c>
      <c r="M8" s="28"/>
      <c r="N8" s="28"/>
      <c r="O8" s="28"/>
      <c r="P8" s="28"/>
      <c r="Q8" s="28"/>
      <c r="R8" s="28"/>
      <c r="S8" s="28"/>
      <c r="T8" s="75"/>
      <c r="U8" s="30"/>
      <c r="V8" s="31"/>
      <c r="W8" s="31"/>
      <c r="X8" s="31"/>
      <c r="Y8" s="40"/>
      <c r="Z8" s="40"/>
      <c r="AA8" s="40"/>
      <c r="AB8" s="40"/>
      <c r="AC8" s="40"/>
      <c r="AD8" s="40"/>
      <c r="AE8" s="31"/>
      <c r="AF8" s="31"/>
      <c r="AG8" s="31"/>
      <c r="AH8" s="33"/>
      <c r="AI8" s="40"/>
      <c r="AJ8" s="31"/>
      <c r="AK8" s="31"/>
      <c r="AL8" s="31"/>
      <c r="AM8" s="33"/>
    </row>
    <row r="9" spans="1:41" x14ac:dyDescent="0.25">
      <c r="A9" s="34"/>
      <c r="B9" s="28" t="e" cm="1">
        <f t="array" ref="B9">SUM(LARGE(I9:U9,{1,2,3,4}))</f>
        <v>#NUM!</v>
      </c>
      <c r="C9" s="28" t="e" cm="1">
        <f t="array" ref="C9">SUM(LARGE(I9:U9,{1,2,3}))</f>
        <v>#NUM!</v>
      </c>
      <c r="D9" s="35" t="s">
        <v>125</v>
      </c>
      <c r="E9" s="35" t="s">
        <v>111</v>
      </c>
      <c r="F9" s="35" t="s">
        <v>112</v>
      </c>
      <c r="G9" s="35" t="s">
        <v>142</v>
      </c>
      <c r="H9" s="23">
        <f>179.5/300*100</f>
        <v>59.833333333333336</v>
      </c>
      <c r="I9" s="23">
        <v>55.167000000000002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68"/>
      <c r="U9" s="67"/>
      <c r="V9" s="4"/>
      <c r="W9" s="4"/>
      <c r="X9" s="4"/>
      <c r="Y9" s="19"/>
      <c r="AD9" s="13"/>
      <c r="AE9" s="12"/>
      <c r="AF9" s="12"/>
    </row>
    <row r="10" spans="1:41" x14ac:dyDescent="0.25">
      <c r="B10" s="28" t="e" cm="1">
        <f t="array" ref="B10">SUM(LARGE(H10:U10,{1,2,3,4}))</f>
        <v>#NUM!</v>
      </c>
      <c r="C10" s="28" t="e" cm="1">
        <f t="array" ref="C10">SUM(LARGE(H10:U10,{1,2,3}))</f>
        <v>#NUM!</v>
      </c>
      <c r="D10" s="35" t="s">
        <v>490</v>
      </c>
      <c r="E10" s="35" t="s">
        <v>491</v>
      </c>
      <c r="F10" s="35" t="s">
        <v>492</v>
      </c>
      <c r="G10" s="35" t="s">
        <v>511</v>
      </c>
      <c r="H10" s="23">
        <f>180.5/300*100</f>
        <v>60.166666666666671</v>
      </c>
      <c r="L10" s="23">
        <v>63.67</v>
      </c>
    </row>
    <row r="11" spans="1:41" x14ac:dyDescent="0.25">
      <c r="A11" s="34"/>
      <c r="B11" s="28" t="e" cm="1">
        <f t="array" ref="B11">SUM(LARGE(H11:U11,{1,2,3,4}))</f>
        <v>#NUM!</v>
      </c>
      <c r="C11" s="28" t="e" cm="1">
        <f t="array" ref="C11">SUM(LARGE(H11:U11,{1,2,3}))</f>
        <v>#NUM!</v>
      </c>
      <c r="D11" s="35" t="s">
        <v>436</v>
      </c>
      <c r="E11" s="35" t="s">
        <v>437</v>
      </c>
      <c r="F11" s="35" t="s">
        <v>438</v>
      </c>
      <c r="G11" s="35" t="s">
        <v>293</v>
      </c>
      <c r="H11" s="23"/>
      <c r="I11" s="23"/>
      <c r="J11" s="23">
        <v>57.167000000000002</v>
      </c>
      <c r="K11" s="23"/>
      <c r="L11" s="23"/>
      <c r="M11" s="23"/>
      <c r="N11" s="23"/>
      <c r="O11" s="23"/>
      <c r="P11" s="23"/>
      <c r="Q11" s="23"/>
      <c r="R11" s="23"/>
      <c r="S11" s="23"/>
      <c r="T11" s="68"/>
      <c r="U11" s="67"/>
      <c r="V11" s="4"/>
      <c r="W11" s="4"/>
      <c r="X11" s="4"/>
      <c r="Y11" s="19"/>
      <c r="AD11" s="13"/>
      <c r="AE11" s="12"/>
      <c r="AF11" s="12"/>
    </row>
    <row r="12" spans="1:41" x14ac:dyDescent="0.25">
      <c r="A12" s="11"/>
      <c r="B12" s="28" t="e" cm="1">
        <f t="array" ref="B12">SUM(LARGE(H12:U12,{1,2,3,4}))</f>
        <v>#NUM!</v>
      </c>
      <c r="C12" s="28" t="e" cm="1">
        <f t="array" ref="C12">SUM(LARGE(H12:U12,{1,2,3}))</f>
        <v>#NUM!</v>
      </c>
      <c r="D12" s="35" t="s">
        <v>465</v>
      </c>
      <c r="E12" s="35" t="s">
        <v>437</v>
      </c>
      <c r="F12" s="35" t="s">
        <v>466</v>
      </c>
      <c r="G12" s="35" t="s">
        <v>293</v>
      </c>
      <c r="J12" s="15">
        <v>66.5</v>
      </c>
      <c r="T12" s="70"/>
      <c r="U12" s="17"/>
      <c r="V12" s="17"/>
      <c r="W12" s="18"/>
      <c r="X12" s="18"/>
      <c r="Y12" s="14"/>
      <c r="Z12" s="6"/>
      <c r="AA12" s="6"/>
      <c r="AB12" s="6"/>
      <c r="AC12" s="6"/>
      <c r="AD12" s="13"/>
      <c r="AE12" s="3"/>
      <c r="AF12" s="3"/>
    </row>
    <row r="13" spans="1:41" x14ac:dyDescent="0.25">
      <c r="A13" s="11"/>
      <c r="B13" s="28" t="e" cm="1">
        <f t="array" ref="B13">SUM(LARGE(H13:U13,{1,2,3,4}))</f>
        <v>#NUM!</v>
      </c>
      <c r="C13" s="28" t="e" cm="1">
        <f t="array" ref="C13">SUM(LARGE(H13:U13,{1,2,3}))</f>
        <v>#NUM!</v>
      </c>
      <c r="D13" s="35" t="s">
        <v>442</v>
      </c>
      <c r="E13" s="35" t="s">
        <v>443</v>
      </c>
      <c r="F13" s="35" t="s">
        <v>444</v>
      </c>
      <c r="G13" s="35" t="s">
        <v>95</v>
      </c>
      <c r="J13" s="15">
        <v>62.332999999999998</v>
      </c>
      <c r="T13" s="70"/>
      <c r="U13" s="17"/>
    </row>
    <row r="14" spans="1:41" x14ac:dyDescent="0.25">
      <c r="A14" s="11"/>
      <c r="B14" s="28" t="e" cm="1">
        <f t="array" ref="B14">SUM(LARGE(H14:U14,{1,2,3,4}))</f>
        <v>#NUM!</v>
      </c>
      <c r="C14" s="28" t="e" cm="1">
        <f t="array" ref="C14">SUM(LARGE(H14:U14,{1,2,3}))</f>
        <v>#NUM!</v>
      </c>
      <c r="D14" s="35" t="s">
        <v>451</v>
      </c>
      <c r="E14" s="35" t="s">
        <v>452</v>
      </c>
      <c r="F14" s="35" t="s">
        <v>453</v>
      </c>
      <c r="G14" s="35" t="s">
        <v>288</v>
      </c>
      <c r="J14" s="15">
        <v>64.5</v>
      </c>
      <c r="T14" s="70"/>
      <c r="U14" s="17"/>
      <c r="V14" s="4"/>
      <c r="W14" s="4"/>
      <c r="X14" s="4"/>
      <c r="Y14" s="19"/>
      <c r="AD14" s="13"/>
      <c r="AE14" s="12"/>
      <c r="AF14" s="12"/>
    </row>
    <row r="15" spans="1:41" x14ac:dyDescent="0.25">
      <c r="A15" s="34"/>
      <c r="B15" s="28" t="e" cm="1">
        <f t="array" ref="B15">SUM(LARGE(H15:U15,{1,2,3,4}))</f>
        <v>#NUM!</v>
      </c>
      <c r="C15" s="28" t="e" cm="1">
        <f t="array" ref="C15">SUM(LARGE(H15:U15,{1,2,3}))</f>
        <v>#NUM!</v>
      </c>
      <c r="D15" s="35" t="s">
        <v>457</v>
      </c>
      <c r="E15" s="35" t="s">
        <v>458</v>
      </c>
      <c r="F15" s="35" t="s">
        <v>459</v>
      </c>
      <c r="G15" s="35" t="s">
        <v>288</v>
      </c>
      <c r="H15" s="23"/>
      <c r="I15" s="23"/>
      <c r="J15" s="23">
        <v>63.667000000000002</v>
      </c>
      <c r="K15" s="23"/>
      <c r="L15" s="23"/>
      <c r="M15" s="23"/>
      <c r="N15" s="23"/>
      <c r="O15" s="23"/>
      <c r="P15" s="23"/>
      <c r="Q15" s="23"/>
      <c r="R15" s="23"/>
      <c r="S15" s="23"/>
      <c r="T15" s="68"/>
      <c r="U15" s="67"/>
      <c r="V15" s="17"/>
      <c r="W15" s="18"/>
      <c r="X15" s="18"/>
      <c r="Y15" s="14"/>
      <c r="Z15" s="6"/>
      <c r="AA15" s="6"/>
      <c r="AB15" s="6"/>
      <c r="AC15" s="6"/>
      <c r="AD15" s="13"/>
      <c r="AE15" s="3"/>
      <c r="AF15" s="3"/>
    </row>
    <row r="16" spans="1:41" x14ac:dyDescent="0.25">
      <c r="A16" s="11"/>
      <c r="B16" s="28" t="e" cm="1">
        <f t="array" ref="B16">SUM(LARGE(H16:U16,{1,2,3,4}))</f>
        <v>#NUM!</v>
      </c>
      <c r="C16" s="28" t="e" cm="1">
        <f t="array" ref="C16">SUM(LARGE(H16:U16,{1,2,3}))</f>
        <v>#NUM!</v>
      </c>
      <c r="D16" s="35" t="s">
        <v>460</v>
      </c>
      <c r="E16" s="35" t="s">
        <v>461</v>
      </c>
      <c r="F16" s="35" t="s">
        <v>462</v>
      </c>
      <c r="G16" s="35" t="s">
        <v>475</v>
      </c>
      <c r="J16" s="15">
        <v>60.5</v>
      </c>
      <c r="T16" s="70"/>
      <c r="U16" s="17"/>
    </row>
    <row r="17" spans="1:32" x14ac:dyDescent="0.25">
      <c r="A17" s="11"/>
      <c r="B17" s="28" t="e" cm="1">
        <f t="array" ref="B17">SUM(LARGE(H17:U17,{1,2,3,4}))</f>
        <v>#NUM!</v>
      </c>
      <c r="C17" s="28" t="e" cm="1">
        <f t="array" ref="C17">SUM(LARGE(H17:U17,{1,2,3}))</f>
        <v>#NUM!</v>
      </c>
      <c r="D17" s="35" t="s">
        <v>433</v>
      </c>
      <c r="E17" s="35" t="s">
        <v>434</v>
      </c>
      <c r="F17" s="35" t="s">
        <v>435</v>
      </c>
      <c r="G17" s="35" t="s">
        <v>64</v>
      </c>
      <c r="J17" s="15">
        <v>62.5</v>
      </c>
      <c r="T17" s="70"/>
      <c r="U17" s="17"/>
      <c r="V17" s="4"/>
      <c r="W17" s="4"/>
      <c r="X17" s="4"/>
      <c r="Y17" s="19"/>
      <c r="AD17" s="13"/>
      <c r="AE17" s="12"/>
      <c r="AF17" s="12"/>
    </row>
    <row r="18" spans="1:32" x14ac:dyDescent="0.25">
      <c r="A18" s="34"/>
      <c r="B18" s="28" t="e" cm="1">
        <f t="array" ref="B18">SUM(LARGE(I18:U18,{1,2,3,4}))</f>
        <v>#NUM!</v>
      </c>
      <c r="C18" s="28" t="e" cm="1">
        <f t="array" ref="C18">SUM(LARGE(I18:U18,{1,2,3}))</f>
        <v>#NUM!</v>
      </c>
      <c r="D18" s="35" t="s">
        <v>120</v>
      </c>
      <c r="E18" s="35" t="s">
        <v>99</v>
      </c>
      <c r="F18" s="35" t="s">
        <v>100</v>
      </c>
      <c r="G18" s="35" t="s">
        <v>137</v>
      </c>
      <c r="H18" s="15">
        <f>208/300*100</f>
        <v>69.333333333333343</v>
      </c>
      <c r="I18" s="15">
        <v>63.167000000000002</v>
      </c>
      <c r="L18" s="23">
        <v>67.67</v>
      </c>
      <c r="U18" s="67"/>
      <c r="V18" s="4"/>
      <c r="W18" s="4"/>
      <c r="X18" s="4"/>
      <c r="Y18" s="19"/>
      <c r="AD18" s="13"/>
      <c r="AE18" s="12"/>
      <c r="AF18" s="12"/>
    </row>
    <row r="19" spans="1:32" x14ac:dyDescent="0.25">
      <c r="A19" s="34"/>
      <c r="B19" s="28" t="e" cm="1">
        <f t="array" ref="B19">SUM(LARGE(H19:U19,{1,2,3,4}))</f>
        <v>#NUM!</v>
      </c>
      <c r="C19" s="28" t="e" cm="1">
        <f t="array" ref="C19">SUM(LARGE(H19:U19,{1,2,3}))</f>
        <v>#NUM!</v>
      </c>
      <c r="D19" s="35" t="s">
        <v>505</v>
      </c>
      <c r="E19" s="35" t="s">
        <v>506</v>
      </c>
      <c r="F19" s="35" t="s">
        <v>106</v>
      </c>
      <c r="G19" s="35" t="s">
        <v>515</v>
      </c>
      <c r="H19" s="15">
        <f>186.5/300*100</f>
        <v>62.166666666666671</v>
      </c>
      <c r="I19" s="23"/>
      <c r="J19" s="23"/>
      <c r="K19" s="23"/>
      <c r="L19" s="23">
        <v>56.17</v>
      </c>
      <c r="M19" s="23"/>
      <c r="N19" s="23"/>
      <c r="O19" s="23"/>
      <c r="P19" s="23"/>
      <c r="Q19" s="23"/>
      <c r="R19" s="23"/>
      <c r="S19" s="23"/>
      <c r="T19" s="68"/>
      <c r="U19" s="17"/>
    </row>
    <row r="20" spans="1:32" x14ac:dyDescent="0.25">
      <c r="A20" s="34"/>
      <c r="B20" s="28" t="e" cm="1">
        <f t="array" ref="B20">SUM(LARGE(H20:U20,{1,2,3,4}))</f>
        <v>#NUM!</v>
      </c>
      <c r="C20" s="28" t="e" cm="1">
        <f t="array" ref="C20">SUM(LARGE(H20:U20,{1,2,3}))</f>
        <v>#NUM!</v>
      </c>
      <c r="D20" s="35" t="s">
        <v>439</v>
      </c>
      <c r="E20" s="35" t="s">
        <v>440</v>
      </c>
      <c r="F20" s="35" t="s">
        <v>441</v>
      </c>
      <c r="G20" s="35" t="s">
        <v>288</v>
      </c>
      <c r="H20" s="23"/>
      <c r="I20" s="23"/>
      <c r="J20" s="23">
        <v>63.332999999999998</v>
      </c>
      <c r="K20" s="23"/>
      <c r="L20" s="23"/>
      <c r="M20" s="23"/>
      <c r="N20" s="23"/>
      <c r="O20" s="23"/>
      <c r="P20" s="23"/>
      <c r="Q20" s="23"/>
      <c r="R20" s="23"/>
      <c r="S20" s="23"/>
      <c r="T20" s="68"/>
      <c r="U20" s="67"/>
      <c r="V20" s="17"/>
      <c r="W20" s="18"/>
      <c r="X20" s="18"/>
      <c r="Y20" s="14"/>
      <c r="Z20" s="6"/>
      <c r="AA20" s="6"/>
      <c r="AB20" s="6"/>
      <c r="AC20" s="6"/>
      <c r="AD20" s="13"/>
      <c r="AE20" s="3"/>
      <c r="AF20" s="3"/>
    </row>
    <row r="21" spans="1:32" x14ac:dyDescent="0.25">
      <c r="A21" s="34"/>
      <c r="B21" s="28" t="e" cm="1">
        <f t="array" ref="B21">SUM(LARGE(I21:U21,{1,2,3,4}))</f>
        <v>#NUM!</v>
      </c>
      <c r="C21" s="28" t="e" cm="1">
        <f t="array" ref="C21">SUM(LARGE(I21:U21,{1,2,3}))</f>
        <v>#NUM!</v>
      </c>
      <c r="D21" s="35" t="s">
        <v>118</v>
      </c>
      <c r="E21" s="35" t="s">
        <v>127</v>
      </c>
      <c r="F21" s="35" t="s">
        <v>132</v>
      </c>
      <c r="G21" s="35" t="s">
        <v>135</v>
      </c>
      <c r="H21" s="23"/>
      <c r="I21" s="23">
        <v>69.167000000000002</v>
      </c>
      <c r="J21" s="23">
        <v>68.332999999999998</v>
      </c>
      <c r="K21" s="23"/>
      <c r="L21" s="23"/>
      <c r="M21" s="23"/>
      <c r="N21" s="23"/>
      <c r="O21" s="23"/>
      <c r="P21" s="23"/>
      <c r="Q21" s="23"/>
      <c r="R21" s="23"/>
      <c r="S21" s="23"/>
      <c r="U21" s="15"/>
    </row>
    <row r="22" spans="1:32" x14ac:dyDescent="0.25">
      <c r="A22" s="34"/>
      <c r="B22" s="28" t="e" cm="1">
        <f t="array" ref="B22">SUM(LARGE(H22:U22,{1,2,3,4}))</f>
        <v>#NUM!</v>
      </c>
      <c r="C22" s="28" t="e" cm="1">
        <f t="array" ref="C22">SUM(LARGE(H22:U22,{1,2,3}))</f>
        <v>#NUM!</v>
      </c>
      <c r="D22" s="35">
        <v>168</v>
      </c>
      <c r="E22" s="35" t="s">
        <v>26</v>
      </c>
      <c r="F22" s="35" t="s">
        <v>110</v>
      </c>
      <c r="G22" s="35" t="s">
        <v>33</v>
      </c>
      <c r="H22" s="15">
        <f>181.5/300*100</f>
        <v>60.5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0"/>
      <c r="U22" s="4"/>
      <c r="V22" s="4"/>
      <c r="W22" s="4"/>
      <c r="X22" s="4"/>
      <c r="Y22" s="19"/>
      <c r="AD22" s="13"/>
      <c r="AE22" s="12"/>
      <c r="AF22" s="12"/>
    </row>
    <row r="23" spans="1:32" x14ac:dyDescent="0.25">
      <c r="A23" s="11"/>
      <c r="B23" s="28" t="e" cm="1">
        <f t="array" ref="B23">SUM(LARGE(H23:U23,{1,2,3,4}))</f>
        <v>#NUM!</v>
      </c>
      <c r="C23" s="28" t="e" cm="1">
        <f t="array" ref="C23">SUM(LARGE(H23:U23,{1,2,3}))</f>
        <v>#NUM!</v>
      </c>
      <c r="D23" s="35" t="s">
        <v>413</v>
      </c>
      <c r="E23" s="35" t="s">
        <v>383</v>
      </c>
      <c r="F23" s="35" t="s">
        <v>414</v>
      </c>
      <c r="G23" s="35" t="s">
        <v>345</v>
      </c>
      <c r="J23" s="15">
        <v>65</v>
      </c>
      <c r="T23" s="70"/>
      <c r="U23" s="17"/>
      <c r="V23" s="17"/>
      <c r="W23" s="18"/>
      <c r="X23" s="18"/>
      <c r="Y23" s="14"/>
      <c r="Z23" s="6"/>
      <c r="AA23" s="6"/>
      <c r="AB23" s="6"/>
      <c r="AC23" s="6"/>
      <c r="AD23" s="13"/>
      <c r="AE23" s="3"/>
      <c r="AF23" s="3"/>
    </row>
    <row r="24" spans="1:32" x14ac:dyDescent="0.25">
      <c r="B24" s="28" t="e" cm="1">
        <f t="array" ref="B24">SUM(LARGE(H24:U24,{1,2,3,4}))</f>
        <v>#NUM!</v>
      </c>
      <c r="C24" s="28" t="e" cm="1">
        <f t="array" ref="C24">SUM(LARGE(H24:U24,{1,2,3}))</f>
        <v>#NUM!</v>
      </c>
      <c r="D24" s="35" t="s">
        <v>499</v>
      </c>
      <c r="E24" s="35" t="s">
        <v>500</v>
      </c>
      <c r="F24" s="35" t="s">
        <v>501</v>
      </c>
      <c r="G24" s="35" t="s">
        <v>582</v>
      </c>
      <c r="L24" s="23">
        <v>60.5</v>
      </c>
    </row>
    <row r="25" spans="1:32" x14ac:dyDescent="0.25">
      <c r="A25" s="11"/>
      <c r="B25" s="28" t="e" cm="1">
        <f t="array" ref="B25">SUM(LARGE(I25:U25,{1,2,3,4}))</f>
        <v>#NUM!</v>
      </c>
      <c r="C25" s="28" t="e" cm="1">
        <f t="array" ref="C25">SUM(LARGE(I25:U25,{1,2,3}))</f>
        <v>#NUM!</v>
      </c>
      <c r="D25" s="35" t="s">
        <v>123</v>
      </c>
      <c r="E25" s="35" t="s">
        <v>101</v>
      </c>
      <c r="F25" s="35" t="s">
        <v>102</v>
      </c>
      <c r="G25" s="35" t="s">
        <v>140</v>
      </c>
      <c r="H25" s="15">
        <f>201/300*100</f>
        <v>67</v>
      </c>
      <c r="I25" s="15">
        <v>58.667000000000002</v>
      </c>
      <c r="L25" s="23">
        <v>60.83</v>
      </c>
      <c r="T25" s="70"/>
      <c r="U25" s="17"/>
      <c r="V25" s="17"/>
      <c r="W25" s="18"/>
      <c r="X25" s="18"/>
      <c r="Y25" s="14"/>
      <c r="Z25" s="6"/>
      <c r="AA25" s="6"/>
      <c r="AB25" s="6"/>
      <c r="AC25" s="6"/>
      <c r="AD25" s="13"/>
      <c r="AE25" s="3"/>
      <c r="AF25" s="3"/>
    </row>
    <row r="26" spans="1:32" x14ac:dyDescent="0.25">
      <c r="A26" s="34"/>
      <c r="B26" s="28" t="e" cm="1">
        <f t="array" ref="B26">SUM(LARGE(I26:U26,{1,2,3,4}))</f>
        <v>#NUM!</v>
      </c>
      <c r="C26" s="28" t="e" cm="1">
        <f t="array" ref="C26">SUM(LARGE(I26:U26,{1,2,3}))</f>
        <v>#NUM!</v>
      </c>
      <c r="D26" s="35" t="s">
        <v>121</v>
      </c>
      <c r="E26" s="35" t="s">
        <v>113</v>
      </c>
      <c r="F26" s="35" t="s">
        <v>114</v>
      </c>
      <c r="G26" s="35" t="s">
        <v>138</v>
      </c>
      <c r="H26" s="23">
        <f>177/300*100</f>
        <v>59</v>
      </c>
      <c r="I26" s="23">
        <v>61.332999999999998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68"/>
      <c r="U26" s="67"/>
    </row>
    <row r="27" spans="1:32" x14ac:dyDescent="0.25">
      <c r="A27" s="34"/>
      <c r="B27" s="28" t="e" cm="1">
        <f t="array" ref="B27">SUM(LARGE(H27:U27,{1,2,3,4}))</f>
        <v>#NUM!</v>
      </c>
      <c r="C27" s="28" t="e" cm="1">
        <f t="array" ref="C27">SUM(LARGE(H27:U27,{1,2,3}))</f>
        <v>#NUM!</v>
      </c>
      <c r="D27" s="35">
        <v>76</v>
      </c>
      <c r="E27" s="35" t="s">
        <v>107</v>
      </c>
      <c r="F27" s="35" t="s">
        <v>81</v>
      </c>
      <c r="G27" s="35" t="s">
        <v>32</v>
      </c>
      <c r="H27" s="23">
        <f>186.5/300*100</f>
        <v>62.166666666666671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68"/>
      <c r="U27" s="67"/>
      <c r="V27" s="4"/>
      <c r="W27" s="4"/>
      <c r="X27" s="4"/>
      <c r="Y27" s="19"/>
      <c r="AD27" s="13"/>
      <c r="AE27" s="12"/>
      <c r="AF27" s="12"/>
    </row>
    <row r="28" spans="1:32" x14ac:dyDescent="0.25">
      <c r="A28" s="34"/>
      <c r="B28" s="28" t="e" cm="1">
        <f t="array" ref="B28">SUM(LARGE(H28:U28,{1,2,3,4}))</f>
        <v>#NUM!</v>
      </c>
      <c r="C28" s="28" t="e" cm="1">
        <f t="array" ref="C28">SUM(LARGE(H28:U28,{1,2,3}))</f>
        <v>#NUM!</v>
      </c>
      <c r="D28" s="35" t="s">
        <v>481</v>
      </c>
      <c r="E28" s="35" t="s">
        <v>482</v>
      </c>
      <c r="F28" s="35" t="s">
        <v>483</v>
      </c>
      <c r="G28" s="35" t="s">
        <v>509</v>
      </c>
      <c r="H28" s="23"/>
      <c r="I28" s="23"/>
      <c r="J28" s="23"/>
      <c r="K28" s="23"/>
      <c r="L28" s="23">
        <v>65.83</v>
      </c>
      <c r="M28" s="23"/>
      <c r="N28" s="23"/>
      <c r="O28" s="23"/>
      <c r="P28" s="23"/>
      <c r="Q28" s="23"/>
      <c r="R28" s="23"/>
      <c r="S28" s="23"/>
      <c r="T28" s="68"/>
      <c r="U28" s="15"/>
      <c r="V28" s="17"/>
      <c r="W28" s="18"/>
      <c r="X28" s="18"/>
      <c r="Y28" s="14"/>
      <c r="Z28" s="6"/>
      <c r="AA28" s="6"/>
      <c r="AB28" s="6"/>
      <c r="AC28" s="6"/>
      <c r="AD28" s="13"/>
      <c r="AE28" s="3"/>
      <c r="AF28" s="3"/>
    </row>
    <row r="29" spans="1:32" x14ac:dyDescent="0.25">
      <c r="B29" s="28" t="e" cm="1">
        <f t="array" ref="B29">SUM(LARGE(H29:U29,{1,2,3,4}))</f>
        <v>#NUM!</v>
      </c>
      <c r="C29" s="28" t="e" cm="1">
        <f t="array" ref="C29">SUM(LARGE(H29:U29,{1,2,3}))</f>
        <v>#NUM!</v>
      </c>
      <c r="D29" s="35" t="s">
        <v>487</v>
      </c>
      <c r="E29" s="35" t="s">
        <v>488</v>
      </c>
      <c r="F29" s="35" t="s">
        <v>489</v>
      </c>
      <c r="G29" s="76" t="s">
        <v>582</v>
      </c>
      <c r="L29" s="23">
        <v>64</v>
      </c>
      <c r="T29" s="70"/>
      <c r="V29" s="4"/>
      <c r="W29" s="4"/>
      <c r="X29" s="4"/>
      <c r="Y29" s="19"/>
      <c r="AD29" s="13"/>
      <c r="AE29" s="12"/>
      <c r="AF29" s="12"/>
    </row>
    <row r="30" spans="1:32" x14ac:dyDescent="0.25">
      <c r="A30" s="34"/>
      <c r="B30" s="28" t="e" cm="1">
        <f t="array" ref="B30">SUM(LARGE(H30:U30,{1,2,3,4}))</f>
        <v>#NUM!</v>
      </c>
      <c r="C30" s="28" t="e" cm="1">
        <f t="array" ref="C30">SUM(LARGE(H30:U30,{1,2,3}))</f>
        <v>#NUM!</v>
      </c>
      <c r="D30" s="35" t="s">
        <v>430</v>
      </c>
      <c r="E30" s="35" t="s">
        <v>431</v>
      </c>
      <c r="F30" s="35" t="s">
        <v>432</v>
      </c>
      <c r="G30" s="35" t="s">
        <v>293</v>
      </c>
      <c r="H30" s="23"/>
      <c r="I30" s="23"/>
      <c r="J30" s="23">
        <v>64.332999999999998</v>
      </c>
      <c r="K30" s="23"/>
      <c r="L30" s="23"/>
      <c r="M30" s="23"/>
      <c r="N30" s="23"/>
      <c r="O30" s="23"/>
      <c r="P30" s="23"/>
      <c r="Q30" s="23"/>
      <c r="R30" s="23"/>
      <c r="S30" s="23"/>
      <c r="T30" s="68"/>
      <c r="U30" s="67"/>
      <c r="V30" s="17"/>
      <c r="W30" s="18"/>
      <c r="X30" s="18"/>
      <c r="Y30" s="14"/>
      <c r="Z30" s="6"/>
      <c r="AA30" s="6"/>
      <c r="AB30" s="6"/>
      <c r="AC30" s="6"/>
      <c r="AD30" s="13"/>
      <c r="AE30" s="3"/>
      <c r="AF30" s="3"/>
    </row>
    <row r="31" spans="1:32" x14ac:dyDescent="0.25">
      <c r="A31" s="11"/>
      <c r="B31" s="28" t="e" cm="1">
        <f t="array" ref="B31">SUM(LARGE(I31:U31,{1,2,3,4}))</f>
        <v>#NUM!</v>
      </c>
      <c r="C31" s="28" t="e" cm="1">
        <f t="array" ref="C31">SUM(LARGE(I31:U31,{1,2,3}))</f>
        <v>#NUM!</v>
      </c>
      <c r="D31" s="35" t="s">
        <v>124</v>
      </c>
      <c r="E31" s="35" t="s">
        <v>130</v>
      </c>
      <c r="F31" s="35" t="s">
        <v>134</v>
      </c>
      <c r="G31" s="35" t="s">
        <v>141</v>
      </c>
      <c r="I31" s="15">
        <v>57.5</v>
      </c>
      <c r="T31" s="70"/>
      <c r="U31" s="17"/>
    </row>
    <row r="32" spans="1:32" x14ac:dyDescent="0.25">
      <c r="A32" s="34"/>
      <c r="B32" s="28" t="e" cm="1">
        <f t="array" ref="B32">SUM(LARGE(H32:U32,{1,2,3,4}))</f>
        <v>#NUM!</v>
      </c>
      <c r="C32" s="28" t="e" cm="1">
        <f t="array" ref="C32">SUM(LARGE(H32:U32,{1,2,3}))</f>
        <v>#NUM!</v>
      </c>
      <c r="D32" s="35">
        <v>662</v>
      </c>
      <c r="E32" s="35" t="s">
        <v>108</v>
      </c>
      <c r="F32" s="35" t="s">
        <v>109</v>
      </c>
      <c r="G32" s="35" t="s">
        <v>32</v>
      </c>
      <c r="H32" s="23">
        <f>182/300*100</f>
        <v>60.666666666666671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68"/>
      <c r="U32" s="67"/>
      <c r="V32" s="4"/>
      <c r="W32" s="4"/>
      <c r="X32" s="4"/>
      <c r="Y32" s="19"/>
      <c r="AD32" s="13"/>
      <c r="AE32" s="12"/>
      <c r="AF32" s="12"/>
    </row>
    <row r="33" spans="1:39" s="35" customFormat="1" x14ac:dyDescent="0.25">
      <c r="A33" s="27"/>
      <c r="B33" s="38" t="e" cm="1">
        <f t="array" ref="B33">SUM(LARGE(I33:U33,{1,2,3,4}))</f>
        <v>#NUM!</v>
      </c>
      <c r="C33" s="36" t="e" cm="1">
        <f t="array" ref="C33">SUM(LARGE(I33:U33,{1,2,3}))</f>
        <v>#NUM!</v>
      </c>
      <c r="D33" s="35" t="s">
        <v>119</v>
      </c>
      <c r="E33" s="35" t="s">
        <v>128</v>
      </c>
      <c r="F33" s="35" t="s">
        <v>136</v>
      </c>
      <c r="G33" s="35" t="s">
        <v>136</v>
      </c>
      <c r="H33" s="72"/>
      <c r="I33" s="72">
        <v>63.667000000000002</v>
      </c>
      <c r="J33" s="72"/>
      <c r="K33" s="72"/>
      <c r="L33" s="23"/>
      <c r="M33" s="72"/>
      <c r="N33" s="72"/>
      <c r="O33" s="72"/>
      <c r="P33" s="72"/>
      <c r="Q33" s="72"/>
      <c r="R33" s="72"/>
      <c r="S33" s="72"/>
      <c r="T33" s="74"/>
      <c r="U33" s="69"/>
      <c r="V33" s="30"/>
      <c r="W33" s="33"/>
      <c r="X33" s="33"/>
      <c r="Y33" s="43"/>
      <c r="Z33" s="40"/>
      <c r="AA33" s="40"/>
      <c r="AB33" s="40"/>
      <c r="AC33" s="40"/>
      <c r="AD33" s="44"/>
      <c r="AE33" s="29"/>
      <c r="AF33" s="29"/>
      <c r="AG33" s="31"/>
      <c r="AH33" s="33"/>
      <c r="AI33" s="40"/>
      <c r="AJ33" s="31"/>
      <c r="AK33" s="31"/>
      <c r="AL33" s="31"/>
      <c r="AM33" s="33"/>
    </row>
    <row r="34" spans="1:39" s="35" customFormat="1" x14ac:dyDescent="0.25">
      <c r="A34" s="27"/>
      <c r="B34" s="38" t="e" cm="1">
        <f t="array" ref="B34">SUM(LARGE(H34:U34,{1,2,3,4}))</f>
        <v>#NUM!</v>
      </c>
      <c r="C34" s="36" t="e" cm="1">
        <f t="array" ref="C34">SUM(LARGE(H34:U34,{1,2,3}))</f>
        <v>#NUM!</v>
      </c>
      <c r="D34" s="35" t="s">
        <v>415</v>
      </c>
      <c r="E34" s="35" t="s">
        <v>416</v>
      </c>
      <c r="F34" s="35" t="s">
        <v>417</v>
      </c>
      <c r="G34" s="35" t="s">
        <v>476</v>
      </c>
      <c r="H34" s="72"/>
      <c r="I34" s="72"/>
      <c r="J34" s="72">
        <v>60.832999999999998</v>
      </c>
      <c r="K34" s="72"/>
      <c r="L34" s="23">
        <v>66.33</v>
      </c>
      <c r="M34" s="72"/>
      <c r="N34" s="72"/>
      <c r="O34" s="72"/>
      <c r="P34" s="72"/>
      <c r="Q34" s="72"/>
      <c r="R34" s="72"/>
      <c r="S34" s="72"/>
      <c r="T34" s="74"/>
      <c r="U34" s="69"/>
      <c r="V34" s="31"/>
      <c r="W34" s="31"/>
      <c r="X34" s="31"/>
      <c r="Y34" s="40"/>
      <c r="Z34" s="40"/>
      <c r="AA34" s="40"/>
      <c r="AB34" s="40"/>
      <c r="AC34" s="40"/>
      <c r="AD34" s="40"/>
      <c r="AE34" s="31"/>
      <c r="AF34" s="31"/>
      <c r="AG34" s="31"/>
      <c r="AH34" s="33"/>
      <c r="AI34" s="40"/>
      <c r="AJ34" s="31"/>
      <c r="AK34" s="31"/>
      <c r="AL34" s="31"/>
      <c r="AM34" s="33"/>
    </row>
    <row r="35" spans="1:39" s="35" customFormat="1" x14ac:dyDescent="0.25">
      <c r="A35" s="33"/>
      <c r="B35" s="38" t="e" cm="1">
        <f t="array" ref="B35">SUM(LARGE(H35:U35,{1,2,3,4}))</f>
        <v>#NUM!</v>
      </c>
      <c r="C35" s="36" t="e" cm="1">
        <f t="array" ref="C35">SUM(LARGE(H35:U35,{1,2,3}))</f>
        <v>#NUM!</v>
      </c>
      <c r="D35" s="35" t="s">
        <v>502</v>
      </c>
      <c r="E35" s="35" t="s">
        <v>503</v>
      </c>
      <c r="F35" s="35" t="s">
        <v>504</v>
      </c>
      <c r="G35" s="35" t="s">
        <v>509</v>
      </c>
      <c r="H35" s="73"/>
      <c r="I35" s="73"/>
      <c r="J35" s="73"/>
      <c r="K35" s="73"/>
      <c r="L35" s="23">
        <v>59.5</v>
      </c>
      <c r="M35" s="73"/>
      <c r="N35" s="73"/>
      <c r="O35" s="73"/>
      <c r="P35" s="73"/>
      <c r="Q35" s="73"/>
      <c r="R35" s="73"/>
      <c r="S35" s="73"/>
      <c r="T35" s="28"/>
      <c r="U35" s="31"/>
      <c r="V35" s="30"/>
      <c r="W35" s="37"/>
      <c r="X35" s="37"/>
      <c r="Y35" s="41"/>
      <c r="Z35" s="42"/>
      <c r="AA35" s="42"/>
      <c r="AB35" s="42"/>
      <c r="AC35" s="42"/>
      <c r="AD35" s="42"/>
      <c r="AE35" s="29"/>
      <c r="AF35" s="29"/>
      <c r="AG35" s="31"/>
      <c r="AH35" s="33"/>
      <c r="AI35" s="40"/>
      <c r="AJ35" s="31"/>
      <c r="AK35" s="31"/>
      <c r="AL35" s="31"/>
      <c r="AM35" s="33"/>
    </row>
    <row r="36" spans="1:39" s="35" customFormat="1" x14ac:dyDescent="0.25">
      <c r="A36" s="33"/>
      <c r="B36" s="38" t="e" cm="1">
        <f t="array" ref="B36">SUM(LARGE(H36:U36,{1,2,3,4}))</f>
        <v>#NUM!</v>
      </c>
      <c r="C36" s="36" t="e" cm="1">
        <f t="array" ref="C36">SUM(LARGE(H36:U36,{1,2,3}))</f>
        <v>#NUM!</v>
      </c>
      <c r="D36" s="35" t="s">
        <v>496</v>
      </c>
      <c r="E36" s="35" t="s">
        <v>497</v>
      </c>
      <c r="F36" s="35" t="s">
        <v>498</v>
      </c>
      <c r="G36" s="35" t="s">
        <v>514</v>
      </c>
      <c r="H36" s="28"/>
      <c r="I36" s="28"/>
      <c r="J36" s="28"/>
      <c r="K36" s="28"/>
      <c r="L36" s="23">
        <v>60.67</v>
      </c>
      <c r="M36" s="28"/>
      <c r="N36" s="28"/>
      <c r="O36" s="28"/>
      <c r="P36" s="28"/>
      <c r="Q36" s="28"/>
      <c r="R36" s="28"/>
      <c r="S36" s="28"/>
      <c r="T36" s="28"/>
      <c r="U36" s="69"/>
      <c r="V36" s="37"/>
      <c r="W36" s="37"/>
      <c r="X36" s="37"/>
      <c r="Y36" s="41"/>
      <c r="Z36" s="42"/>
      <c r="AA36" s="42"/>
      <c r="AB36" s="42"/>
      <c r="AC36" s="42"/>
      <c r="AD36" s="42"/>
      <c r="AE36" s="31"/>
      <c r="AF36" s="31"/>
      <c r="AG36" s="31"/>
      <c r="AH36" s="33"/>
      <c r="AI36" s="40"/>
      <c r="AJ36" s="31"/>
      <c r="AK36" s="31"/>
      <c r="AL36" s="31"/>
      <c r="AM36" s="33"/>
    </row>
    <row r="37" spans="1:39" s="35" customFormat="1" x14ac:dyDescent="0.25">
      <c r="A37" s="32"/>
      <c r="B37" s="38" t="e" cm="1">
        <f t="array" ref="B37">SUM(LARGE(H37:U37,{1,2,3,4}))</f>
        <v>#NUM!</v>
      </c>
      <c r="C37" s="36" t="e" cm="1">
        <f t="array" ref="C37">SUM(LARGE(H37:U37,{1,2,3}))</f>
        <v>#NUM!</v>
      </c>
      <c r="D37" s="35">
        <v>624</v>
      </c>
      <c r="E37" s="35" t="s">
        <v>103</v>
      </c>
      <c r="F37" s="35" t="s">
        <v>104</v>
      </c>
      <c r="G37" s="35" t="s">
        <v>116</v>
      </c>
      <c r="H37" s="28">
        <f>197/300*100</f>
        <v>65.666666666666657</v>
      </c>
      <c r="I37" s="28"/>
      <c r="J37" s="28"/>
      <c r="K37" s="28"/>
      <c r="L37" s="15"/>
      <c r="M37" s="28"/>
      <c r="N37" s="28"/>
      <c r="O37" s="28"/>
      <c r="P37" s="28"/>
      <c r="Q37" s="28"/>
      <c r="R37" s="28"/>
      <c r="S37" s="28"/>
      <c r="T37" s="75"/>
      <c r="U37" s="30"/>
      <c r="V37" s="31"/>
      <c r="W37" s="31"/>
      <c r="X37" s="31"/>
      <c r="Y37" s="40"/>
      <c r="Z37" s="40"/>
      <c r="AA37" s="40"/>
      <c r="AB37" s="40"/>
      <c r="AC37" s="40"/>
      <c r="AD37" s="40"/>
      <c r="AE37" s="31"/>
      <c r="AF37" s="31"/>
      <c r="AG37" s="31"/>
      <c r="AH37" s="33"/>
      <c r="AI37" s="40"/>
      <c r="AJ37" s="31"/>
      <c r="AK37" s="31"/>
      <c r="AL37" s="31"/>
      <c r="AM37" s="33"/>
    </row>
    <row r="38" spans="1:39" x14ac:dyDescent="0.25">
      <c r="A38" s="22"/>
      <c r="B38" s="15" t="e" cm="1">
        <f t="array" ref="B38">SUM(LARGE(H38:U38,{1,2,3,4}))</f>
        <v>#NUM!</v>
      </c>
      <c r="C38" s="21" t="e" cm="1">
        <f t="array" ref="C38">SUM(LARGE(H38:U38,{1,2,3}))</f>
        <v>#NUM!</v>
      </c>
      <c r="D38" s="35">
        <v>162</v>
      </c>
      <c r="E38" s="35" t="s">
        <v>103</v>
      </c>
      <c r="F38" s="35" t="s">
        <v>115</v>
      </c>
      <c r="G38" s="35" t="s">
        <v>116</v>
      </c>
      <c r="H38" s="23">
        <f>160.5/300*100</f>
        <v>53.5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68"/>
      <c r="U38" s="67"/>
    </row>
    <row r="39" spans="1:39" x14ac:dyDescent="0.25">
      <c r="A39" s="22"/>
      <c r="B39" s="15" t="e" cm="1">
        <f t="array" ref="B39">SUM(LARGE(H39:U39,{1,2,3,4}))</f>
        <v>#NUM!</v>
      </c>
      <c r="C39" s="21" t="e" cm="1">
        <f t="array" ref="C39">SUM(LARGE(H39:U39,{1,2,3}))</f>
        <v>#NUM!</v>
      </c>
      <c r="D39" s="35" t="s">
        <v>448</v>
      </c>
      <c r="E39" s="35" t="s">
        <v>449</v>
      </c>
      <c r="F39" s="35" t="s">
        <v>450</v>
      </c>
      <c r="G39" s="35" t="s">
        <v>474</v>
      </c>
      <c r="H39" s="23"/>
      <c r="I39" s="23"/>
      <c r="J39" s="23">
        <v>56.167000000000002</v>
      </c>
      <c r="K39" s="23"/>
      <c r="L39" s="23"/>
      <c r="M39" s="23"/>
      <c r="N39" s="23"/>
      <c r="O39" s="23"/>
      <c r="P39" s="23"/>
      <c r="Q39" s="23"/>
      <c r="R39" s="23"/>
      <c r="S39" s="23"/>
      <c r="T39" s="68"/>
      <c r="U39" s="67"/>
      <c r="V39" s="17"/>
      <c r="W39" s="4"/>
      <c r="X39" s="4"/>
      <c r="Y39" s="19"/>
      <c r="AC39" s="6"/>
    </row>
    <row r="40" spans="1:39" x14ac:dyDescent="0.25">
      <c r="A40" s="22"/>
      <c r="B40" s="15" t="e" cm="1">
        <f t="array" ref="B40">SUM(LARGE(I40:U40,{1,2,3,4}))</f>
        <v>#NUM!</v>
      </c>
      <c r="C40" s="21" t="e" cm="1">
        <f t="array" ref="C40">SUM(LARGE(I40:U40,{1,2,3}))</f>
        <v>#NUM!</v>
      </c>
      <c r="D40" s="35" t="s">
        <v>117</v>
      </c>
      <c r="E40" s="35" t="s">
        <v>126</v>
      </c>
      <c r="F40" s="35" t="s">
        <v>131</v>
      </c>
      <c r="G40" s="35" t="s">
        <v>135</v>
      </c>
      <c r="H40" s="23"/>
      <c r="I40" s="23">
        <v>71.667000000000002</v>
      </c>
      <c r="J40" s="23">
        <v>63.667000000000002</v>
      </c>
      <c r="K40" s="23"/>
      <c r="L40" s="23"/>
      <c r="M40" s="23"/>
      <c r="N40" s="23"/>
      <c r="O40" s="23"/>
      <c r="P40" s="23"/>
      <c r="Q40" s="23"/>
      <c r="R40" s="23"/>
      <c r="S40" s="23"/>
      <c r="T40" s="68"/>
      <c r="U40" s="67"/>
    </row>
    <row r="41" spans="1:39" x14ac:dyDescent="0.25">
      <c r="A41" s="22"/>
      <c r="B41" s="15" t="e" cm="1">
        <f t="array" ref="B41">SUM(LARGE(H41:U41,{1,2,3,4}))</f>
        <v>#NUM!</v>
      </c>
      <c r="C41" s="21" t="e" cm="1">
        <f t="array" ref="C41">SUM(LARGE(H41:U41,{1,2,3}))</f>
        <v>#NUM!</v>
      </c>
      <c r="D41" s="35" t="s">
        <v>493</v>
      </c>
      <c r="E41" s="35" t="s">
        <v>494</v>
      </c>
      <c r="F41" s="35" t="s">
        <v>495</v>
      </c>
      <c r="G41" s="35" t="s">
        <v>512</v>
      </c>
      <c r="H41" s="72"/>
      <c r="I41" s="72"/>
      <c r="J41" s="72"/>
      <c r="K41" s="72"/>
      <c r="L41" s="23">
        <v>61.17</v>
      </c>
      <c r="M41" s="72"/>
      <c r="N41" s="72"/>
      <c r="O41" s="72"/>
      <c r="P41" s="72"/>
      <c r="Q41" s="72"/>
      <c r="R41" s="72"/>
      <c r="S41" s="72"/>
      <c r="T41" s="68"/>
      <c r="U41" s="17"/>
    </row>
    <row r="42" spans="1:39" x14ac:dyDescent="0.25">
      <c r="A42" s="11"/>
      <c r="B42" s="15" t="e" cm="1">
        <f t="array" ref="B42">SUM(LARGE(H42:U42,{1,2,3,4}))</f>
        <v>#NUM!</v>
      </c>
      <c r="C42" s="21" t="e" cm="1">
        <f t="array" ref="C42">SUM(LARGE(H42:U42,{1,2,3}))</f>
        <v>#NUM!</v>
      </c>
      <c r="D42" s="35" t="s">
        <v>424</v>
      </c>
      <c r="E42" s="35" t="s">
        <v>425</v>
      </c>
      <c r="F42" s="35" t="s">
        <v>426</v>
      </c>
      <c r="G42" s="35" t="s">
        <v>293</v>
      </c>
      <c r="H42" s="28"/>
      <c r="I42" s="28"/>
      <c r="J42" s="28">
        <v>64.5</v>
      </c>
      <c r="K42" s="28"/>
      <c r="M42" s="28"/>
      <c r="N42" s="28"/>
      <c r="O42" s="28"/>
      <c r="P42" s="28"/>
      <c r="Q42" s="28"/>
      <c r="R42" s="28"/>
      <c r="S42" s="28"/>
      <c r="T42" s="70"/>
      <c r="U42" s="17"/>
    </row>
    <row r="43" spans="1:39" x14ac:dyDescent="0.25">
      <c r="A43" s="34"/>
      <c r="B43" s="15" t="e" cm="1">
        <f t="array" ref="B43">SUM(LARGE(H43:U43,{1,2,3,4}))</f>
        <v>#NUM!</v>
      </c>
      <c r="C43" s="21" t="e" cm="1">
        <f t="array" ref="C43">SUM(LARGE(H43:U43,{1,2,3}))</f>
        <v>#NUM!</v>
      </c>
      <c r="D43" s="35" t="s">
        <v>421</v>
      </c>
      <c r="E43" s="35" t="s">
        <v>422</v>
      </c>
      <c r="F43" s="35" t="s">
        <v>423</v>
      </c>
      <c r="G43" s="35" t="s">
        <v>293</v>
      </c>
      <c r="H43" s="23"/>
      <c r="I43" s="23"/>
      <c r="J43" s="23">
        <v>55</v>
      </c>
      <c r="K43" s="23"/>
      <c r="L43" s="23"/>
      <c r="M43" s="23"/>
      <c r="N43" s="23"/>
      <c r="O43" s="23"/>
      <c r="P43" s="23"/>
      <c r="Q43" s="23"/>
      <c r="R43" s="23"/>
      <c r="S43" s="23"/>
      <c r="T43" s="68"/>
      <c r="U43" s="67"/>
    </row>
    <row r="44" spans="1:39" x14ac:dyDescent="0.25">
      <c r="A44" s="34"/>
      <c r="B44" s="15" t="e" cm="1">
        <f t="array" ref="B44">SUM(LARGE(H44:U44,{1,2,3,4}))</f>
        <v>#NUM!</v>
      </c>
      <c r="C44" s="21" t="e" cm="1">
        <f t="array" ref="C44">SUM(LARGE(H44:U44,{1,2,3}))</f>
        <v>#NUM!</v>
      </c>
      <c r="D44" s="35" t="s">
        <v>445</v>
      </c>
      <c r="E44" s="35" t="s">
        <v>446</v>
      </c>
      <c r="F44" s="35" t="s">
        <v>447</v>
      </c>
      <c r="G44" s="35" t="s">
        <v>412</v>
      </c>
      <c r="H44" s="23"/>
      <c r="I44" s="23"/>
      <c r="J44" s="23">
        <v>58.832999999999998</v>
      </c>
      <c r="K44" s="23"/>
      <c r="L44" s="23"/>
      <c r="M44" s="23"/>
      <c r="N44" s="23"/>
      <c r="O44" s="23"/>
      <c r="P44" s="23"/>
      <c r="Q44" s="23"/>
      <c r="R44" s="23"/>
      <c r="S44" s="23"/>
      <c r="T44" s="68"/>
      <c r="U44" s="67"/>
    </row>
    <row r="45" spans="1:39" x14ac:dyDescent="0.25">
      <c r="A45" s="34"/>
      <c r="B45" s="15" t="e" cm="1">
        <f t="array" ref="B45">SUM(LARGE(H45:U45,{1,2,3,4}))</f>
        <v>#NUM!</v>
      </c>
      <c r="C45" s="21" t="e" cm="1">
        <f t="array" ref="C45">SUM(LARGE(H45:U45,{1,2,3}))</f>
        <v>#NUM!</v>
      </c>
      <c r="D45" s="35" t="s">
        <v>427</v>
      </c>
      <c r="E45" s="35" t="s">
        <v>428</v>
      </c>
      <c r="F45" s="35" t="s">
        <v>429</v>
      </c>
      <c r="G45" s="35" t="s">
        <v>288</v>
      </c>
      <c r="H45" s="72"/>
      <c r="I45" s="72"/>
      <c r="J45" s="72">
        <v>64.332999999999998</v>
      </c>
      <c r="K45" s="72"/>
      <c r="L45" s="23"/>
      <c r="M45" s="72"/>
      <c r="N45" s="72"/>
      <c r="O45" s="72"/>
      <c r="P45" s="72"/>
      <c r="Q45" s="72"/>
      <c r="R45" s="72"/>
      <c r="S45" s="72"/>
      <c r="T45" s="68"/>
      <c r="U45" s="67"/>
      <c r="V45" s="17"/>
      <c r="W45" s="4"/>
      <c r="X45" s="4"/>
      <c r="Y45" s="19"/>
      <c r="Z45" s="6"/>
      <c r="AA45" s="6"/>
      <c r="AC45" s="6"/>
      <c r="AE45" s="12"/>
      <c r="AF45" s="12"/>
    </row>
    <row r="46" spans="1:39" x14ac:dyDescent="0.25">
      <c r="B46" s="15" t="e" cm="1">
        <f t="array" ref="B46">SUM(LARGE(H46:U46,{1,2,3,4}))</f>
        <v>#NUM!</v>
      </c>
      <c r="C46" s="21" t="e" cm="1">
        <f t="array" ref="C46">SUM(LARGE(H46:U46,{1,2,3}))</f>
        <v>#NUM!</v>
      </c>
      <c r="D46" s="35"/>
      <c r="E46" s="35"/>
      <c r="F46" s="35"/>
      <c r="G46" s="35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U46" s="17"/>
      <c r="V46" s="17"/>
    </row>
    <row r="47" spans="1:39" x14ac:dyDescent="0.25">
      <c r="B47" s="15" t="e" cm="1">
        <f t="array" ref="B47">SUM(LARGE(H47:U47,{1,2,3,4}))</f>
        <v>#NUM!</v>
      </c>
      <c r="C47" s="21" t="e" cm="1">
        <f t="array" ref="C47">SUM(LARGE(H47:U47,{1,2,3}))</f>
        <v>#NUM!</v>
      </c>
      <c r="D47" s="35"/>
      <c r="E47" s="77"/>
      <c r="F47" s="77"/>
      <c r="G47" s="35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0"/>
    </row>
    <row r="48" spans="1:39" x14ac:dyDescent="0.25">
      <c r="B48" s="15" t="e" cm="1">
        <f t="array" ref="B48">SUM(LARGE(H48:U48,{1,2,3,4}))</f>
        <v>#NUM!</v>
      </c>
      <c r="C48" s="21" t="e" cm="1">
        <f t="array" ref="C48">SUM(LARGE(H48:U48,{1,2,3}))</f>
        <v>#NUM!</v>
      </c>
      <c r="D48" s="35"/>
      <c r="E48" s="35"/>
      <c r="F48" s="35"/>
      <c r="G48" s="35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  <row r="49" spans="1:41" x14ac:dyDescent="0.25">
      <c r="B49" s="15" t="e" cm="1">
        <f t="array" ref="B49">SUM(LARGE(H49:U49,{1,2,3,4}))</f>
        <v>#NUM!</v>
      </c>
      <c r="C49" s="21" t="e" cm="1">
        <f t="array" ref="C49">SUM(LARGE(H49:U49,{1,2,3}))</f>
        <v>#NUM!</v>
      </c>
      <c r="D49" s="35"/>
      <c r="E49" s="35"/>
      <c r="F49" s="35"/>
      <c r="G49" s="35"/>
      <c r="T49" s="16"/>
      <c r="U49" s="14"/>
      <c r="V49" s="18"/>
      <c r="W49" s="18"/>
      <c r="X49" s="18"/>
      <c r="Y49" s="14"/>
      <c r="Z49" s="6"/>
      <c r="AA49" s="6"/>
      <c r="AB49" s="6"/>
      <c r="AC49" s="6"/>
      <c r="AD49" s="6"/>
      <c r="AE49" s="12"/>
      <c r="AF49" s="12"/>
    </row>
    <row r="50" spans="1:41" x14ac:dyDescent="0.25">
      <c r="B50" s="15" t="e" cm="1">
        <f t="array" ref="B50">SUM(LARGE(H50:U50,{1,2,3,4}))</f>
        <v>#NUM!</v>
      </c>
      <c r="C50" s="21" t="e" cm="1">
        <f t="array" ref="C50">SUM(LARGE(H50:U50,{1,2,3}))</f>
        <v>#NUM!</v>
      </c>
      <c r="D50" s="35"/>
      <c r="E50" s="35"/>
      <c r="F50" s="35"/>
      <c r="G50" s="35"/>
      <c r="T50" s="16"/>
      <c r="U50" s="14"/>
      <c r="V50" s="18"/>
      <c r="W50" s="18"/>
      <c r="X50" s="18"/>
      <c r="Y50" s="14"/>
      <c r="Z50" s="6"/>
      <c r="AA50" s="6"/>
      <c r="AB50" s="6"/>
      <c r="AC50" s="6"/>
      <c r="AD50" s="6"/>
      <c r="AE50" s="12"/>
      <c r="AF50" s="12"/>
    </row>
    <row r="51" spans="1:41" x14ac:dyDescent="0.25">
      <c r="A51" s="11"/>
      <c r="B51" s="15" t="e" cm="1">
        <f t="array" ref="B51">SUM(LARGE(H51:U51,{1,2,3,4}))</f>
        <v>#NUM!</v>
      </c>
      <c r="C51" s="21" t="e" cm="1">
        <f t="array" ref="C51">SUM(LARGE(H51:U51,{1,2,3}))</f>
        <v>#NUM!</v>
      </c>
      <c r="D51" s="35"/>
      <c r="E51" s="35"/>
      <c r="F51" s="35"/>
      <c r="G51" s="35"/>
      <c r="T51" s="16"/>
      <c r="U51" s="18"/>
      <c r="V51" s="18"/>
      <c r="W51" s="18"/>
      <c r="X51" s="18"/>
      <c r="Y51" s="14"/>
      <c r="Z51" s="6"/>
      <c r="AA51" s="6"/>
      <c r="AB51" s="6"/>
      <c r="AC51" s="6"/>
      <c r="AD51" s="6"/>
    </row>
    <row r="52" spans="1:41" s="35" customFormat="1" x14ac:dyDescent="0.25">
      <c r="A52" s="32"/>
      <c r="B52" s="28" t="e" cm="1">
        <f t="array" ref="B52">SUM(LARGE(H52:U52,{1,2,3,4}))</f>
        <v>#NUM!</v>
      </c>
      <c r="C52" s="28" t="e" cm="1">
        <f t="array" ref="C52">SUM(LARGE(H52:U52,{1,2,3}))</f>
        <v>#NUM!</v>
      </c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28"/>
      <c r="U52" s="30"/>
      <c r="V52" s="30"/>
      <c r="W52" s="37"/>
      <c r="X52" s="37"/>
      <c r="Y52" s="41"/>
      <c r="Z52" s="42"/>
      <c r="AA52" s="42"/>
      <c r="AB52" s="42"/>
      <c r="AC52" s="42"/>
      <c r="AD52" s="42"/>
      <c r="AE52" s="29"/>
      <c r="AF52" s="29"/>
      <c r="AG52" s="31"/>
      <c r="AH52" s="31"/>
      <c r="AI52" s="40"/>
      <c r="AJ52" s="33"/>
      <c r="AK52" s="31"/>
      <c r="AL52" s="31"/>
      <c r="AM52" s="33"/>
      <c r="AN52" s="31"/>
      <c r="AO52" s="31"/>
    </row>
    <row r="53" spans="1:41" x14ac:dyDescent="0.25">
      <c r="A53" s="11"/>
      <c r="B53" s="28" t="e" cm="1">
        <f t="array" ref="B53">SUM(LARGE(H53:U53,{1,2,3,4}))</f>
        <v>#NUM!</v>
      </c>
      <c r="C53" s="28" t="e" cm="1">
        <f t="array" ref="C53">SUM(LARGE(H53:U53,{1,2,3}))</f>
        <v>#NUM!</v>
      </c>
      <c r="D53" s="35"/>
      <c r="E53" s="35"/>
      <c r="F53" s="35"/>
      <c r="G53" s="35"/>
      <c r="T53" s="16"/>
      <c r="U53" s="14"/>
      <c r="V53" s="18"/>
      <c r="W53" s="18"/>
      <c r="X53" s="18"/>
      <c r="Y53" s="14"/>
      <c r="Z53" s="6"/>
      <c r="AA53" s="6"/>
      <c r="AB53" s="6"/>
      <c r="AC53" s="6"/>
      <c r="AD53" s="6"/>
    </row>
    <row r="54" spans="1:41" x14ac:dyDescent="0.25">
      <c r="B54" s="28" t="e" cm="1">
        <f t="array" ref="B54">SUM(LARGE(H54:U54,{1,2,3,4}))</f>
        <v>#NUM!</v>
      </c>
      <c r="C54" s="28" t="e" cm="1">
        <f t="array" ref="C54">SUM(LARGE(H54:U54,{1,2,3}))</f>
        <v>#NUM!</v>
      </c>
      <c r="D54" s="71"/>
      <c r="E54" s="35"/>
      <c r="F54" s="35"/>
      <c r="G54" s="35"/>
    </row>
    <row r="55" spans="1:41" x14ac:dyDescent="0.25">
      <c r="A55" s="11"/>
      <c r="B55" s="28" t="e" cm="1">
        <f t="array" ref="B55">SUM(LARGE(H55:U55,{1,2,3,4}))</f>
        <v>#NUM!</v>
      </c>
      <c r="C55" s="28" t="e" cm="1">
        <f t="array" ref="C55">SUM(LARGE(H55:U55,{1,2,3}))</f>
        <v>#NUM!</v>
      </c>
      <c r="D55" s="76"/>
      <c r="E55" s="76"/>
      <c r="F55" s="76"/>
      <c r="G55" s="35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U55" s="15"/>
      <c r="V55" s="15"/>
      <c r="W55" s="18"/>
      <c r="X55" s="18"/>
      <c r="Y55" s="19"/>
    </row>
    <row r="56" spans="1:41" x14ac:dyDescent="0.25">
      <c r="B56" s="28" t="e" cm="1">
        <f t="array" ref="B56">SUM(LARGE(H56:U56,{1,2,3,4}))</f>
        <v>#NUM!</v>
      </c>
      <c r="C56" s="28" t="e" cm="1">
        <f t="array" ref="C56">SUM(LARGE(H56:U56,{1,2,3}))</f>
        <v>#NUM!</v>
      </c>
      <c r="D56" s="35"/>
      <c r="E56" s="35"/>
      <c r="F56" s="35"/>
      <c r="G56" s="35"/>
      <c r="T56" s="68"/>
      <c r="U56" s="17"/>
      <c r="V56" s="17"/>
      <c r="W56" s="18"/>
      <c r="X56" s="18"/>
      <c r="Y56" s="14"/>
      <c r="Z56" s="6"/>
      <c r="AA56" s="6"/>
      <c r="AB56" s="6"/>
      <c r="AC56" s="6"/>
      <c r="AD56" s="6"/>
      <c r="AE56" s="12"/>
      <c r="AF56" s="12"/>
    </row>
    <row r="57" spans="1:41" x14ac:dyDescent="0.25">
      <c r="B57" s="28" t="e" cm="1">
        <f t="array" ref="B57">SUM(LARGE(H57:U57,{1,2,3,4}))</f>
        <v>#NUM!</v>
      </c>
      <c r="C57" s="28" t="e" cm="1">
        <f t="array" ref="C57">SUM(LARGE(H57:U57,{1,2,3}))</f>
        <v>#NUM!</v>
      </c>
      <c r="D57" s="35"/>
      <c r="E57" s="35"/>
      <c r="F57" s="35"/>
      <c r="G57" s="76"/>
    </row>
    <row r="58" spans="1:41" x14ac:dyDescent="0.25">
      <c r="A58" s="34"/>
      <c r="B58" s="28" t="e" cm="1">
        <f t="array" ref="B58">SUM(LARGE(H58:U58,{1,2,3,4}))</f>
        <v>#NUM!</v>
      </c>
      <c r="C58" s="28" t="e" cm="1">
        <f t="array" ref="C58">SUM(LARGE(H58:U58,{1,2,3}))</f>
        <v>#NUM!</v>
      </c>
      <c r="D58" s="35"/>
      <c r="E58" s="35"/>
      <c r="F58" s="35"/>
      <c r="G58" s="35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68"/>
      <c r="U58" s="17"/>
      <c r="V58" s="17"/>
      <c r="W58" s="18"/>
      <c r="X58" s="18"/>
      <c r="Y58" s="14"/>
      <c r="Z58" s="6"/>
      <c r="AA58" s="6"/>
      <c r="AB58" s="6"/>
      <c r="AC58" s="6"/>
      <c r="AD58" s="6"/>
      <c r="AE58" s="3"/>
      <c r="AF58" s="3"/>
    </row>
    <row r="59" spans="1:41" x14ac:dyDescent="0.25">
      <c r="A59" s="34"/>
      <c r="B59" s="28" t="e" cm="1">
        <f t="array" ref="B59">SUM(LARGE(H59:U59,{1,2,3,4}))</f>
        <v>#NUM!</v>
      </c>
      <c r="C59" s="28" t="e" cm="1">
        <f t="array" ref="C59">SUM(LARGE(H59:U59,{1,2,3}))</f>
        <v>#NUM!</v>
      </c>
      <c r="D59" s="35"/>
      <c r="E59" s="35"/>
      <c r="F59" s="35"/>
      <c r="G59" s="35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68"/>
      <c r="U59" s="17"/>
      <c r="V59" s="17"/>
      <c r="W59" s="18"/>
      <c r="X59" s="18"/>
      <c r="Y59" s="14"/>
      <c r="Z59" s="6"/>
      <c r="AA59" s="6"/>
      <c r="AB59" s="6"/>
      <c r="AC59" s="6"/>
      <c r="AD59" s="6"/>
      <c r="AE59" s="12"/>
      <c r="AF59" s="12"/>
    </row>
    <row r="60" spans="1:41" x14ac:dyDescent="0.25">
      <c r="B60" s="28" t="e" cm="1">
        <f t="array" ref="B60">SUM(LARGE(H60:U60,{1,2,3,4}))</f>
        <v>#NUM!</v>
      </c>
      <c r="C60" s="28" t="e" cm="1">
        <f t="array" ref="C60">SUM(LARGE(H60:U60,{1,2,3}))</f>
        <v>#NUM!</v>
      </c>
      <c r="D60" s="35"/>
      <c r="E60" s="35"/>
      <c r="F60" s="35"/>
      <c r="G60" s="35"/>
    </row>
    <row r="61" spans="1:41" x14ac:dyDescent="0.25">
      <c r="B61" s="28" t="e" cm="1">
        <f t="array" ref="B61">SUM(LARGE(H61:U61,{1,2,3,4}))</f>
        <v>#NUM!</v>
      </c>
      <c r="C61" s="28" t="e" cm="1">
        <f t="array" ref="C61">SUM(LARGE(H61:U61,{1,2,3}))</f>
        <v>#NUM!</v>
      </c>
      <c r="D61" s="71"/>
      <c r="E61" s="35"/>
      <c r="F61" s="35"/>
      <c r="G61" s="35"/>
    </row>
    <row r="62" spans="1:41" x14ac:dyDescent="0.25">
      <c r="B62" s="15" t="e" cm="1">
        <f t="array" ref="B62">SUM(LARGE(H62:U62,{1,2,3,4}))</f>
        <v>#NUM!</v>
      </c>
      <c r="C62" s="21" t="e" cm="1">
        <f t="array" ref="C62">SUM(LARGE(H62:U62,{1,2,3}))</f>
        <v>#NUM!</v>
      </c>
      <c r="D62" s="33"/>
      <c r="E62" s="78"/>
      <c r="F62" s="78"/>
      <c r="G62" s="35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70"/>
      <c r="U62" s="4"/>
      <c r="V62" s="4"/>
      <c r="W62" s="4"/>
      <c r="X62" s="4"/>
      <c r="Y62" s="19"/>
      <c r="Z62" s="19"/>
      <c r="AA62" s="19"/>
      <c r="AB62" s="19"/>
      <c r="AC62" s="19"/>
      <c r="AD62" s="19"/>
      <c r="AE62" s="4"/>
      <c r="AF62" s="4"/>
      <c r="AG62" s="4"/>
      <c r="AI62" s="19"/>
      <c r="AJ62" s="4"/>
      <c r="AK62" s="4"/>
      <c r="AL62" s="4"/>
    </row>
    <row r="63" spans="1:41" x14ac:dyDescent="0.25">
      <c r="A63" s="34"/>
      <c r="B63" s="15" t="e" cm="1">
        <f t="array" ref="B63">SUM(LARGE(H63:U63,{1,2,3,4}))</f>
        <v>#NUM!</v>
      </c>
      <c r="C63" s="21" t="e" cm="1">
        <f t="array" ref="C63">SUM(LARGE(H63:U63,{1,2,3}))</f>
        <v>#NUM!</v>
      </c>
      <c r="D63" s="35"/>
      <c r="E63" s="35"/>
      <c r="F63" s="35"/>
      <c r="G63" s="71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68"/>
      <c r="U63" s="17"/>
      <c r="V63" s="17"/>
      <c r="W63" s="18"/>
      <c r="X63" s="18"/>
      <c r="Y63" s="14"/>
      <c r="Z63" s="6"/>
      <c r="AA63" s="6"/>
      <c r="AB63" s="6"/>
      <c r="AC63" s="6"/>
      <c r="AD63" s="6"/>
      <c r="AE63" s="12"/>
      <c r="AF63" s="12"/>
    </row>
    <row r="64" spans="1:41" x14ac:dyDescent="0.25">
      <c r="A64" s="34"/>
      <c r="B64" s="15" t="e" cm="1">
        <f t="array" ref="B64">SUM(LARGE(H64:U64,{1,2,3,4}))</f>
        <v>#NUM!</v>
      </c>
      <c r="C64" s="21" t="e" cm="1">
        <f t="array" ref="C64">SUM(LARGE(H64:U64,{1,2,3}))</f>
        <v>#NUM!</v>
      </c>
      <c r="D64" s="35"/>
      <c r="E64" s="35"/>
      <c r="F64" s="35"/>
      <c r="G64" s="78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8"/>
      <c r="U64" s="38"/>
      <c r="V64" s="17"/>
      <c r="W64" s="18"/>
      <c r="X64" s="18"/>
      <c r="Y64" s="14"/>
      <c r="Z64" s="6"/>
      <c r="AA64" s="6"/>
      <c r="AB64" s="6"/>
      <c r="AC64" s="6"/>
      <c r="AD64" s="13"/>
      <c r="AE64" s="12"/>
      <c r="AF64" s="12"/>
    </row>
    <row r="65" spans="1:39" s="35" customFormat="1" x14ac:dyDescent="0.25">
      <c r="A65" s="33"/>
      <c r="B65" s="28" t="e" cm="1">
        <f t="array" ref="B65">SUM(LARGE(H65:U65,{1,2,3,4}))</f>
        <v>#NUM!</v>
      </c>
      <c r="C65" s="28" t="e" cm="1">
        <f t="array" ref="C65">SUM(LARGE(H65:U65,{1,2,3}))</f>
        <v>#NUM!</v>
      </c>
      <c r="D65" s="71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31"/>
      <c r="V65" s="31"/>
      <c r="W65" s="31"/>
      <c r="X65" s="31"/>
      <c r="Y65" s="40"/>
      <c r="Z65" s="40"/>
      <c r="AA65" s="40"/>
      <c r="AB65" s="40"/>
      <c r="AC65" s="40"/>
      <c r="AD65" s="40"/>
      <c r="AE65" s="31"/>
      <c r="AF65" s="31"/>
      <c r="AG65" s="31"/>
      <c r="AH65" s="33"/>
      <c r="AI65" s="40"/>
      <c r="AJ65" s="31"/>
      <c r="AK65" s="31"/>
      <c r="AL65" s="31"/>
      <c r="AM65" s="33"/>
    </row>
    <row r="66" spans="1:39" x14ac:dyDescent="0.25">
      <c r="G66" s="35"/>
    </row>
    <row r="67" spans="1:39" x14ac:dyDescent="0.25">
      <c r="G67" s="35"/>
    </row>
  </sheetData>
  <sortState xmlns:xlrd2="http://schemas.microsoft.com/office/spreadsheetml/2017/richdata2" ref="A3:U67">
    <sortCondition ref="E3:E67"/>
  </sortState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</vt:lpstr>
      <vt:lpstr>L1</vt:lpstr>
      <vt:lpstr>L2</vt:lpstr>
      <vt:lpstr>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Marianne van Hooft</cp:lastModifiedBy>
  <cp:lastPrinted>2023-05-14T12:57:07Z</cp:lastPrinted>
  <dcterms:created xsi:type="dcterms:W3CDTF">2020-10-13T12:21:44Z</dcterms:created>
  <dcterms:modified xsi:type="dcterms:W3CDTF">2025-05-01T16:59:28Z</dcterms:modified>
</cp:coreProperties>
</file>